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040" windowHeight="10020" tabRatio="808" activeTab="0"/>
  </bookViews>
  <sheets>
    <sheet name="1-14" sheetId="1" r:id="rId1"/>
    <sheet name="4WD" sheetId="2" r:id="rId2"/>
    <sheet name="OPEN" sheetId="3" r:id="rId3"/>
    <sheet name="Bodování" sheetId="4" r:id="rId4"/>
    <sheet name="vzorový list" sheetId="5" r:id="rId5"/>
  </sheets>
  <definedNames>
    <definedName name="_xlnm.Print_Titles" localSheetId="0">'1-14'!$9:$10</definedName>
    <definedName name="_xlnm.Print_Titles" localSheetId="1">'4WD'!$9:$10</definedName>
    <definedName name="_xlnm.Print_Titles" localSheetId="2">'OPEN'!$9:$10</definedName>
    <definedName name="_xlnm.Print_Titles" localSheetId="4">'vzorový list'!$9:$10</definedName>
    <definedName name="_xlnm.Print_Area" localSheetId="0">'1-14'!$B$3:$AE$71</definedName>
    <definedName name="_xlnm.Print_Area" localSheetId="1">'4WD'!$B$3:$AE$69</definedName>
    <definedName name="_xlnm.Print_Area" localSheetId="2">'OPEN'!$B$3:$AE$69</definedName>
    <definedName name="_xlnm.Print_Area" localSheetId="4">'vzorový list'!$B$3:$AE$69</definedName>
    <definedName name="TABLE" localSheetId="0">'1-14'!$B$71:$B$71</definedName>
    <definedName name="TABLE" localSheetId="1">'4WD'!$B$69:$B$69</definedName>
    <definedName name="TABLE" localSheetId="2">'OPEN'!$B$69:$B$69</definedName>
    <definedName name="TABLE" localSheetId="4">'vzorový list'!$B$69:$B$69</definedName>
  </definedNames>
  <calcPr fullCalcOnLoad="1"/>
</workbook>
</file>

<file path=xl/sharedStrings.xml><?xml version="1.0" encoding="utf-8"?>
<sst xmlns="http://schemas.openxmlformats.org/spreadsheetml/2006/main" count="429" uniqueCount="105">
  <si>
    <t>Jméno</t>
  </si>
  <si>
    <t>Poznámka:</t>
  </si>
  <si>
    <t>    </t>
  </si>
  <si>
    <t>Součet</t>
  </si>
  <si>
    <t>Pořadí</t>
  </si>
  <si>
    <t>max.</t>
  </si>
  <si>
    <t>Nezapočítáno</t>
  </si>
  <si>
    <t>Sídlo klubu</t>
  </si>
  <si>
    <t>Ročník seriálu:</t>
  </si>
  <si>
    <t>Z1</t>
  </si>
  <si>
    <t>Z2</t>
  </si>
  <si>
    <t>Z3</t>
  </si>
  <si>
    <t>Z4</t>
  </si>
  <si>
    <t>Z5</t>
  </si>
  <si>
    <t>Z6</t>
  </si>
  <si>
    <t>Z7</t>
  </si>
  <si>
    <t>Z8</t>
  </si>
  <si>
    <t>pořadí</t>
  </si>
  <si>
    <t>body</t>
  </si>
  <si>
    <t>Celkové
pořadí</t>
  </si>
  <si>
    <t>Z9</t>
  </si>
  <si>
    <t>Z10</t>
  </si>
  <si>
    <t>kolikrát</t>
  </si>
  <si>
    <t>Body</t>
  </si>
  <si>
    <t>Počet</t>
  </si>
  <si>
    <t xml:space="preserve"> - v případě stejného výsledku rozhoduje o pořadí menší součet umístění a v případě shodnosti další nejlepší umístění z nezapočítaných závodů</t>
  </si>
  <si>
    <t>závodů</t>
  </si>
  <si>
    <t xml:space="preserve"> - kritériem pro stanovení celkového pořadí je součet bodů ze šesti nejlepších umístění ze sedmi závodů</t>
  </si>
  <si>
    <t>Výsledkovou listinu sestavil:</t>
  </si>
  <si>
    <t>Stodolová Hana</t>
  </si>
  <si>
    <t xml:space="preserve">stodolova.hana@seznam.cz </t>
  </si>
  <si>
    <t>604 192 548, 605 482 324</t>
  </si>
  <si>
    <t>www.rcvizovice.wz.cz</t>
  </si>
  <si>
    <t xml:space="preserve"> </t>
  </si>
  <si>
    <t>seriál Závodů Valašského království (ZVK)</t>
  </si>
  <si>
    <t>2010-2011</t>
  </si>
  <si>
    <t>2014-2015</t>
  </si>
  <si>
    <t>Rajdus Michal</t>
  </si>
  <si>
    <t>Tora team</t>
  </si>
  <si>
    <t>Rajdus Tomáš</t>
  </si>
  <si>
    <t>Rajdus Aleš</t>
  </si>
  <si>
    <t>Dzialkowski Ireneusz</t>
  </si>
  <si>
    <t>Polsko</t>
  </si>
  <si>
    <t>Sekula Petr</t>
  </si>
  <si>
    <t>RC buggy Zlín</t>
  </si>
  <si>
    <t>Hybler Tony</t>
  </si>
  <si>
    <t>LC racing</t>
  </si>
  <si>
    <t>Siwek Jaroslaw</t>
  </si>
  <si>
    <t>Červenka Pavel</t>
  </si>
  <si>
    <t>Martinek Daniel</t>
  </si>
  <si>
    <t>Jkcars team</t>
  </si>
  <si>
    <t>Jindra Michal</t>
  </si>
  <si>
    <t>RC Motor Bruntál</t>
  </si>
  <si>
    <t>Rajdus Pavel</t>
  </si>
  <si>
    <t>Raška Martin</t>
  </si>
  <si>
    <t>Stodola Fanánek</t>
  </si>
  <si>
    <t>RC auta Vizovice</t>
  </si>
  <si>
    <t>Siwy Andrej</t>
  </si>
  <si>
    <t>Jahoda Zdeněk</t>
  </si>
  <si>
    <t>Rzasa Dariusz</t>
  </si>
  <si>
    <t>Winnik Przemyslaw</t>
  </si>
  <si>
    <t>Grabarczyk Bogdan</t>
  </si>
  <si>
    <t>Ševčík Rudolf</t>
  </si>
  <si>
    <t>Svačina Jaromír</t>
  </si>
  <si>
    <t>Ševčík Zdeněk</t>
  </si>
  <si>
    <t>Mocko Lukasz</t>
  </si>
  <si>
    <t xml:space="preserve">Klement Rostislav </t>
  </si>
  <si>
    <t>Codysteam</t>
  </si>
  <si>
    <t>RC team Rychvald</t>
  </si>
  <si>
    <t>Mičulka Lukáš</t>
  </si>
  <si>
    <t>Janoš Zdeněk</t>
  </si>
  <si>
    <t>MK Zubří</t>
  </si>
  <si>
    <t>Tyroň Kamil</t>
  </si>
  <si>
    <t>Kostka Karel</t>
  </si>
  <si>
    <t>Stodola Fanán</t>
  </si>
  <si>
    <t>Kolek René</t>
  </si>
  <si>
    <t>RC E.Junk.Zlín</t>
  </si>
  <si>
    <t>Pospíšil Richard</t>
  </si>
  <si>
    <t>Peška Milan</t>
  </si>
  <si>
    <t>STS Chvojkovice</t>
  </si>
  <si>
    <t>Granát Richard</t>
  </si>
  <si>
    <t>Mašlaň Petr</t>
  </si>
  <si>
    <t>Kolařík Josef</t>
  </si>
  <si>
    <t>LC racing team</t>
  </si>
  <si>
    <t>Snášel Jakub</t>
  </si>
  <si>
    <t xml:space="preserve"> - kritériem pro stanovení celkového pořadí je součet bodů ze tří závodů</t>
  </si>
  <si>
    <t>Rajdus Filip           ž</t>
  </si>
  <si>
    <t>Pikna Martin        ž</t>
  </si>
  <si>
    <t>Hybler Kubík       ž</t>
  </si>
  <si>
    <t>Kolek Radim       ž</t>
  </si>
  <si>
    <t>Malík Matěj      ž</t>
  </si>
  <si>
    <t>Malíl Michal     ž</t>
  </si>
  <si>
    <t>Pekař Tomáš    ž</t>
  </si>
  <si>
    <t>Moštěk David     ž</t>
  </si>
  <si>
    <t>Pospíšilová Markéta  ž</t>
  </si>
  <si>
    <t>Valenta Matěj     ž</t>
  </si>
  <si>
    <t>Mašlaň Matěj    ž</t>
  </si>
  <si>
    <t xml:space="preserve"> - v případě stejného výsledku rozhoduje o pořadí lepší umístění v závodě </t>
  </si>
  <si>
    <t>Jurča Martin</t>
  </si>
  <si>
    <t>RC Karambol</t>
  </si>
  <si>
    <t>Beníček Martin</t>
  </si>
  <si>
    <t>Jurča Matyáš</t>
  </si>
  <si>
    <t>Černý Jakub</t>
  </si>
  <si>
    <t>RC Zlín</t>
  </si>
  <si>
    <t>Pilár Josef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</si>
</sst>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;;"/>
  </numFmts>
  <fonts count="1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6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2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7" fontId="0" fillId="5" borderId="3" xfId="0" applyNumberFormat="1" applyFont="1" applyFill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7" fontId="0" fillId="2" borderId="1" xfId="0" applyNumberFormat="1" applyFont="1" applyFill="1" applyBorder="1" applyAlignment="1" applyProtection="1">
      <alignment horizontal="center" vertical="center"/>
      <protection/>
    </xf>
    <xf numFmtId="167" fontId="0" fillId="3" borderId="1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1" fillId="4" borderId="4" xfId="0" applyNumberFormat="1" applyFont="1" applyFill="1" applyBorder="1" applyAlignment="1" applyProtection="1">
      <alignment horizontal="center" vertical="center" wrapText="1"/>
      <protection/>
    </xf>
    <xf numFmtId="1" fontId="1" fillId="4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6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71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36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SUM(BD11:BD62)</f>
        <v>52</v>
      </c>
      <c r="BE10" s="59" t="s">
        <v>26</v>
      </c>
    </row>
    <row r="11" spans="2:58" s="8" customFormat="1" ht="12.75">
      <c r="B11" s="68">
        <v>1</v>
      </c>
      <c r="C11" s="14" t="s">
        <v>39</v>
      </c>
      <c r="D11" s="13" t="s">
        <v>38</v>
      </c>
      <c r="E11" s="32">
        <v>2</v>
      </c>
      <c r="F11" s="56">
        <f>IF(E11=0,0,IF(E11="",0,LOOKUP(E11,Bodování!$A$2:$A$101,Bodování!$B$2:$B$101)))</f>
        <v>49</v>
      </c>
      <c r="G11" s="35">
        <v>1</v>
      </c>
      <c r="H11" s="57">
        <f>IF(G11=0,0,IF(G11="",0,LOOKUP(G11,Bodování!$A$2:$A$101,Bodování!$B$2:$B$101)))</f>
        <v>50</v>
      </c>
      <c r="I11" s="32">
        <v>3</v>
      </c>
      <c r="J11" s="56">
        <f>IF(I11=0,0,IF(I11="",0,LOOKUP(I11,Bodování!$A$2:$A$101,Bodování!$B$2:$B$101)))</f>
        <v>48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>IF(BE11&lt;7,0,AQ11)</f>
        <v>0</v>
      </c>
      <c r="Z11" s="49">
        <f>IF(Y11=0,0,LOOKUP(Y11,Bodování!$A$2:$A$101,Bodování!$B$2:$B$101))</f>
        <v>0</v>
      </c>
      <c r="AA11" s="49">
        <f>IF(BE11&lt;10,0,IF(AR11&gt;1,AQ11,BC11))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6</v>
      </c>
      <c r="AD11" s="51">
        <f>IF(C11&gt;0,F11+H11+J11+L11+N11+P11+R11+T11+V11+X11-Z11-AB11,"")</f>
        <v>147</v>
      </c>
      <c r="AE11" s="36">
        <v>1</v>
      </c>
      <c r="AF11" s="17"/>
      <c r="AG11" s="48">
        <f>E11</f>
        <v>2</v>
      </c>
      <c r="AH11" s="48">
        <f>G11</f>
        <v>1</v>
      </c>
      <c r="AI11" s="48">
        <f>I11</f>
        <v>3</v>
      </c>
      <c r="AJ11" s="48">
        <f>K11</f>
        <v>0</v>
      </c>
      <c r="AK11" s="48">
        <f>M11</f>
        <v>0</v>
      </c>
      <c r="AL11" s="48">
        <f>O11</f>
        <v>0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3</v>
      </c>
      <c r="AR11" s="41">
        <f>COUNTIF(AG11:AP11,AQ11)</f>
        <v>1</v>
      </c>
      <c r="AS11" s="48">
        <f>IF(AQ11=AG11,0,AG11)</f>
        <v>2</v>
      </c>
      <c r="AT11" s="48">
        <f>IF(AQ11=AH11,0,AH11)</f>
        <v>1</v>
      </c>
      <c r="AU11" s="48">
        <f>IF(AQ11=AI11,0,AI11)</f>
        <v>0</v>
      </c>
      <c r="AV11" s="48">
        <f>IF(AQ11=AJ11,0,AJ11)</f>
        <v>0</v>
      </c>
      <c r="AW11" s="48">
        <f>IF(AQ11=AK11,0,AK11)</f>
        <v>0</v>
      </c>
      <c r="AX11" s="48">
        <f>IF(AQ11=AL11,0,AL11)</f>
        <v>0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2</v>
      </c>
      <c r="BD11" s="44">
        <f>IF(C11="",0,1)</f>
        <v>1</v>
      </c>
      <c r="BE11" s="58">
        <f>10-(COUNTIF(AG11:AP11,0))</f>
        <v>3</v>
      </c>
      <c r="BF11" s="58"/>
    </row>
    <row r="12" spans="2:58" s="8" customFormat="1" ht="12.75">
      <c r="B12" s="68">
        <v>3</v>
      </c>
      <c r="C12" s="14" t="s">
        <v>37</v>
      </c>
      <c r="D12" s="13" t="s">
        <v>38</v>
      </c>
      <c r="E12" s="32">
        <v>1</v>
      </c>
      <c r="F12" s="56">
        <f>IF(E12=0,0,IF(E12="",0,LOOKUP(E12,Bodování!$A$2:$A$101,Bodování!$B$2:$B$101)))</f>
        <v>50</v>
      </c>
      <c r="G12" s="35">
        <v>6</v>
      </c>
      <c r="H12" s="57">
        <f>IF(G12=0,0,IF(G12="",0,LOOKUP(G12,Bodování!$A$2:$A$101,Bodování!$B$2:$B$101)))</f>
        <v>45</v>
      </c>
      <c r="I12" s="32">
        <v>1</v>
      </c>
      <c r="J12" s="56">
        <f>IF(I12=0,0,IF(I12="",0,LOOKUP(I12,Bodování!$A$2:$A$101,Bodování!$B$2:$B$101)))</f>
        <v>50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>IF(BE12&lt;10,0,IF(AR12&gt;1,AQ12,BC12))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8</v>
      </c>
      <c r="AD12" s="51">
        <f>IF(C12&gt;0,F12+H12+J12+L12+N12+P12+R12+T12+V12+X12-Z12-AB12,"")</f>
        <v>145</v>
      </c>
      <c r="AE12" s="36">
        <v>2</v>
      </c>
      <c r="AF12" s="17"/>
      <c r="AG12" s="48">
        <f>E12</f>
        <v>1</v>
      </c>
      <c r="AH12" s="48">
        <f>G12</f>
        <v>6</v>
      </c>
      <c r="AI12" s="48">
        <f>I12</f>
        <v>1</v>
      </c>
      <c r="AJ12" s="48">
        <f>K12</f>
        <v>0</v>
      </c>
      <c r="AK12" s="48">
        <f>M12</f>
        <v>0</v>
      </c>
      <c r="AL12" s="48">
        <f>O12</f>
        <v>0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6</v>
      </c>
      <c r="AR12" s="41">
        <f>COUNTIF(AG12:AP12,AQ12)</f>
        <v>1</v>
      </c>
      <c r="AS12" s="48">
        <f>IF(AQ12=AG12,0,AG12)</f>
        <v>1</v>
      </c>
      <c r="AT12" s="48">
        <f>IF(AQ12=AH12,0,AH12)</f>
        <v>0</v>
      </c>
      <c r="AU12" s="48">
        <f>IF(AQ12=AI12,0,AI12)</f>
        <v>1</v>
      </c>
      <c r="AV12" s="48">
        <f>IF(AQ12=AJ12,0,AJ12)</f>
        <v>0</v>
      </c>
      <c r="AW12" s="48">
        <f>IF(AQ12=AK12,0,AK12)</f>
        <v>0</v>
      </c>
      <c r="AX12" s="48">
        <f>IF(AQ12=AL12,0,AL12)</f>
        <v>0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1</v>
      </c>
      <c r="BD12" s="44">
        <f>IF(C12="",0,1)</f>
        <v>1</v>
      </c>
      <c r="BE12" s="58">
        <f>10-(COUNTIF(AG12:AP12,0))</f>
        <v>3</v>
      </c>
      <c r="BF12" s="58"/>
    </row>
    <row r="13" spans="2:58" s="8" customFormat="1" ht="12.75">
      <c r="B13" s="68">
        <v>4</v>
      </c>
      <c r="C13" s="14" t="s">
        <v>86</v>
      </c>
      <c r="D13" s="13" t="s">
        <v>38</v>
      </c>
      <c r="E13" s="32">
        <v>4</v>
      </c>
      <c r="F13" s="56">
        <f>IF(E13=0,0,IF(E13="",0,LOOKUP(E13,Bodování!$A$2:$A$101,Bodování!$B$2:$B$101)))</f>
        <v>47</v>
      </c>
      <c r="G13" s="35">
        <v>4</v>
      </c>
      <c r="H13" s="57">
        <f>IF(G13=0,0,IF(G13="",0,LOOKUP(G13,Bodování!$A$2:$A$101,Bodování!$B$2:$B$101)))</f>
        <v>47</v>
      </c>
      <c r="I13" s="32">
        <v>2</v>
      </c>
      <c r="J13" s="56">
        <f>IF(I13=0,0,IF(I13="",0,LOOKUP(I13,Bodování!$A$2:$A$101,Bodování!$B$2:$B$101)))</f>
        <v>49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>IF(BE13&lt;10,0,IF(AR13&gt;1,AQ13,BC13))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10</v>
      </c>
      <c r="AD13" s="51">
        <f>IF(C13&gt;0,F13+H13+J13+L13+N13+P13+R13+T13+V13+X13-Z13-AB13,"")</f>
        <v>143</v>
      </c>
      <c r="AE13" s="36">
        <v>3</v>
      </c>
      <c r="AF13" s="17"/>
      <c r="AG13" s="48">
        <f>E13</f>
        <v>4</v>
      </c>
      <c r="AH13" s="48">
        <f>G13</f>
        <v>4</v>
      </c>
      <c r="AI13" s="48">
        <f>I13</f>
        <v>2</v>
      </c>
      <c r="AJ13" s="48">
        <f>K13</f>
        <v>0</v>
      </c>
      <c r="AK13" s="48">
        <f>M13</f>
        <v>0</v>
      </c>
      <c r="AL13" s="48">
        <f>O13</f>
        <v>0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4</v>
      </c>
      <c r="AR13" s="41">
        <f>COUNTIF(AG13:AP13,AQ13)</f>
        <v>2</v>
      </c>
      <c r="AS13" s="48">
        <f>IF(AQ13=AG13,0,AG13)</f>
        <v>0</v>
      </c>
      <c r="AT13" s="48">
        <f>IF(AQ13=AH13,0,AH13)</f>
        <v>0</v>
      </c>
      <c r="AU13" s="48">
        <f>IF(AQ13=AI13,0,AI13)</f>
        <v>2</v>
      </c>
      <c r="AV13" s="48">
        <f>IF(AQ13=AJ13,0,AJ13)</f>
        <v>0</v>
      </c>
      <c r="AW13" s="48">
        <f>IF(AQ13=AK13,0,AK13)</f>
        <v>0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2</v>
      </c>
      <c r="BD13" s="44">
        <f>IF(C13="",0,1)</f>
        <v>1</v>
      </c>
      <c r="BE13" s="58">
        <f>10-(COUNTIF(AG13:AP13,0))</f>
        <v>3</v>
      </c>
      <c r="BF13" s="58"/>
    </row>
    <row r="14" spans="2:58" s="8" customFormat="1" ht="12.75">
      <c r="B14" s="68">
        <v>7</v>
      </c>
      <c r="C14" s="14" t="s">
        <v>51</v>
      </c>
      <c r="D14" s="13" t="s">
        <v>52</v>
      </c>
      <c r="E14" s="32">
        <v>11</v>
      </c>
      <c r="F14" s="56">
        <f>IF(E14=0,0,IF(E14="",0,LOOKUP(E14,Bodování!$A$2:$A$101,Bodování!$B$2:$B$101)))</f>
        <v>40</v>
      </c>
      <c r="G14" s="35">
        <v>3</v>
      </c>
      <c r="H14" s="57">
        <f>IF(G14=0,0,IF(G14="",0,LOOKUP(G14,Bodování!$A$2:$A$101,Bodování!$B$2:$B$101)))</f>
        <v>48</v>
      </c>
      <c r="I14" s="32">
        <v>4</v>
      </c>
      <c r="J14" s="56">
        <f>IF(I14=0,0,IF(I14="",0,LOOKUP(I14,Bodování!$A$2:$A$101,Bodování!$B$2:$B$101)))</f>
        <v>47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>IF(BE14&lt;7,0,AQ14)</f>
        <v>0</v>
      </c>
      <c r="Z14" s="49">
        <f>IF(Y14=0,0,LOOKUP(Y14,Bodování!$A$2:$A$101,Bodování!$B$2:$B$101))</f>
        <v>0</v>
      </c>
      <c r="AA14" s="49">
        <f>IF(BE14&lt;10,0,IF(AR14&gt;1,AQ14,BC14))</f>
        <v>0</v>
      </c>
      <c r="AB14" s="49">
        <f>IF(AA14=0,0,LOOKUP(AA14,Bodování!$A$2:$A$101,Bodování!$B$2:$B$101))</f>
        <v>0</v>
      </c>
      <c r="AC14" s="50">
        <f>IF(C14&gt;0,E14+G14+I14+K14+M14+O14+Q14+S14+U14+W14-Y14-AA14,"")</f>
        <v>18</v>
      </c>
      <c r="AD14" s="51">
        <f>IF(C14&gt;0,F14+H14+J14+L14+N14+P14+R14+T14+V14+X14-Z14-AB14,"")</f>
        <v>135</v>
      </c>
      <c r="AE14" s="36">
        <v>4</v>
      </c>
      <c r="AF14" s="17"/>
      <c r="AG14" s="48">
        <f>E14</f>
        <v>11</v>
      </c>
      <c r="AH14" s="48">
        <f>G14</f>
        <v>3</v>
      </c>
      <c r="AI14" s="48">
        <f>I14</f>
        <v>4</v>
      </c>
      <c r="AJ14" s="48">
        <f>K14</f>
        <v>0</v>
      </c>
      <c r="AK14" s="48">
        <f>M14</f>
        <v>0</v>
      </c>
      <c r="AL14" s="48">
        <f>O14</f>
        <v>0</v>
      </c>
      <c r="AM14" s="48">
        <f>Q14</f>
        <v>0</v>
      </c>
      <c r="AN14" s="48">
        <f>S14</f>
        <v>0</v>
      </c>
      <c r="AO14" s="48">
        <f>U14</f>
        <v>0</v>
      </c>
      <c r="AP14" s="48">
        <f>W14</f>
        <v>0</v>
      </c>
      <c r="AQ14" s="41">
        <f>MAX(AG14:AP14)</f>
        <v>11</v>
      </c>
      <c r="AR14" s="41">
        <f>COUNTIF(AG14:AP14,AQ14)</f>
        <v>1</v>
      </c>
      <c r="AS14" s="48">
        <f>IF(AQ14=AG14,0,AG14)</f>
        <v>0</v>
      </c>
      <c r="AT14" s="48">
        <f>IF(AQ14=AH14,0,AH14)</f>
        <v>3</v>
      </c>
      <c r="AU14" s="48">
        <f>IF(AQ14=AI14,0,AI14)</f>
        <v>4</v>
      </c>
      <c r="AV14" s="48">
        <f>IF(AQ14=AJ14,0,AJ14)</f>
        <v>0</v>
      </c>
      <c r="AW14" s="48">
        <f>IF(AQ14=AK14,0,AK14)</f>
        <v>0</v>
      </c>
      <c r="AX14" s="48">
        <f>IF(AQ14=AL14,0,AL14)</f>
        <v>0</v>
      </c>
      <c r="AY14" s="48">
        <f>IF(AQ14=AM14,0,AM14)</f>
        <v>0</v>
      </c>
      <c r="AZ14" s="48">
        <f>IF(AQ14=AN14,0,AN14)</f>
        <v>0</v>
      </c>
      <c r="BA14" s="48">
        <f>IF(AQ14=AO14,0,AO14)</f>
        <v>0</v>
      </c>
      <c r="BB14" s="48">
        <f>IF(AQ14=AP14,0,AP14)</f>
        <v>0</v>
      </c>
      <c r="BC14" s="41">
        <f>MAX(AS14:BB14)</f>
        <v>4</v>
      </c>
      <c r="BD14" s="44">
        <f>IF(C14="",0,1)</f>
        <v>1</v>
      </c>
      <c r="BE14" s="58">
        <f>10-(COUNTIF(AG14:AP14,0))</f>
        <v>3</v>
      </c>
      <c r="BF14" s="58"/>
    </row>
    <row r="15" spans="2:58" s="8" customFormat="1" ht="12.75">
      <c r="B15" s="68">
        <v>6</v>
      </c>
      <c r="C15" s="14" t="s">
        <v>45</v>
      </c>
      <c r="D15" s="13" t="s">
        <v>46</v>
      </c>
      <c r="E15" s="32">
        <v>7</v>
      </c>
      <c r="F15" s="56">
        <f>IF(E15=0,0,IF(E15="",0,LOOKUP(E15,Bodování!$A$2:$A$101,Bodování!$B$2:$B$101)))</f>
        <v>44</v>
      </c>
      <c r="G15" s="35">
        <v>7</v>
      </c>
      <c r="H15" s="57">
        <f>IF(G15=0,0,IF(G15="",0,LOOKUP(G15,Bodování!$A$2:$A$101,Bodování!$B$2:$B$101)))</f>
        <v>44</v>
      </c>
      <c r="I15" s="32">
        <v>5</v>
      </c>
      <c r="J15" s="56">
        <f>IF(I15=0,0,IF(I15="",0,LOOKUP(I15,Bodování!$A$2:$A$101,Bodování!$B$2:$B$101)))</f>
        <v>46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>IF(BE15&lt;7,0,AQ15)</f>
        <v>0</v>
      </c>
      <c r="Z15" s="49">
        <f>IF(Y15=0,0,LOOKUP(Y15,Bodování!$A$2:$A$101,Bodování!$B$2:$B$101))</f>
        <v>0</v>
      </c>
      <c r="AA15" s="49">
        <f>IF(BE15&lt;10,0,IF(AR15&gt;1,AQ15,BC15))</f>
        <v>0</v>
      </c>
      <c r="AB15" s="49">
        <f>IF(AA15=0,0,LOOKUP(AA15,Bodování!$A$2:$A$101,Bodování!$B$2:$B$101))</f>
        <v>0</v>
      </c>
      <c r="AC15" s="50">
        <f>IF(C15&gt;0,E15+G15+I15+K15+M15+O15+Q15+S15+U15+W15-Y15-AA15,"")</f>
        <v>19</v>
      </c>
      <c r="AD15" s="51">
        <f>IF(C15&gt;0,F15+H15+J15+L15+N15+P15+R15+T15+V15+X15-Z15-AB15,"")</f>
        <v>134</v>
      </c>
      <c r="AE15" s="36">
        <v>5</v>
      </c>
      <c r="AF15" s="17"/>
      <c r="AG15" s="48">
        <f>E15</f>
        <v>7</v>
      </c>
      <c r="AH15" s="48">
        <f>G15</f>
        <v>7</v>
      </c>
      <c r="AI15" s="48">
        <f>I15</f>
        <v>5</v>
      </c>
      <c r="AJ15" s="48">
        <f>K15</f>
        <v>0</v>
      </c>
      <c r="AK15" s="48">
        <f>M15</f>
        <v>0</v>
      </c>
      <c r="AL15" s="48">
        <f>O15</f>
        <v>0</v>
      </c>
      <c r="AM15" s="48">
        <f>Q15</f>
        <v>0</v>
      </c>
      <c r="AN15" s="48">
        <f>S15</f>
        <v>0</v>
      </c>
      <c r="AO15" s="48">
        <f>U15</f>
        <v>0</v>
      </c>
      <c r="AP15" s="48">
        <f>W15</f>
        <v>0</v>
      </c>
      <c r="AQ15" s="41">
        <f>MAX(AG15:AP15)</f>
        <v>7</v>
      </c>
      <c r="AR15" s="41">
        <f>COUNTIF(AG15:AP15,AQ15)</f>
        <v>2</v>
      </c>
      <c r="AS15" s="48">
        <f>IF(AQ15=AG15,0,AG15)</f>
        <v>0</v>
      </c>
      <c r="AT15" s="48">
        <f>IF(AQ15=AH15,0,AH15)</f>
        <v>0</v>
      </c>
      <c r="AU15" s="48">
        <f>IF(AQ15=AI15,0,AI15)</f>
        <v>5</v>
      </c>
      <c r="AV15" s="48">
        <f>IF(AQ15=AJ15,0,AJ15)</f>
        <v>0</v>
      </c>
      <c r="AW15" s="48">
        <f>IF(AQ15=AK15,0,AK15)</f>
        <v>0</v>
      </c>
      <c r="AX15" s="48">
        <f>IF(AQ15=AL15,0,AL15)</f>
        <v>0</v>
      </c>
      <c r="AY15" s="48">
        <f>IF(AQ15=AM15,0,AM15)</f>
        <v>0</v>
      </c>
      <c r="AZ15" s="48">
        <f>IF(AQ15=AN15,0,AN15)</f>
        <v>0</v>
      </c>
      <c r="BA15" s="48">
        <f>IF(AQ15=AO15,0,AO15)</f>
        <v>0</v>
      </c>
      <c r="BB15" s="48">
        <f>IF(AQ15=AP15,0,AP15)</f>
        <v>0</v>
      </c>
      <c r="BC15" s="41">
        <f>MAX(AS15:BB15)</f>
        <v>5</v>
      </c>
      <c r="BD15" s="44">
        <f>IF(C15="",0,1)</f>
        <v>1</v>
      </c>
      <c r="BE15" s="58">
        <f>10-(COUNTIF(AG15:AP15,0))</f>
        <v>3</v>
      </c>
      <c r="BF15" s="58"/>
    </row>
    <row r="16" spans="2:58" s="8" customFormat="1" ht="12.75">
      <c r="B16" s="68">
        <v>9</v>
      </c>
      <c r="C16" s="14" t="s">
        <v>58</v>
      </c>
      <c r="D16" s="13" t="s">
        <v>46</v>
      </c>
      <c r="E16" s="32">
        <v>16</v>
      </c>
      <c r="F16" s="56">
        <f>IF(E16=0,0,IF(E16="",0,LOOKUP(E16,Bodování!$A$2:$A$101,Bodování!$B$2:$B$101)))</f>
        <v>35</v>
      </c>
      <c r="G16" s="35">
        <v>10</v>
      </c>
      <c r="H16" s="57">
        <f>IF(G16=0,0,IF(G16="",0,LOOKUP(G16,Bodování!$A$2:$A$101,Bodování!$B$2:$B$101)))</f>
        <v>41</v>
      </c>
      <c r="I16" s="32">
        <v>7</v>
      </c>
      <c r="J16" s="56">
        <f>IF(I16=0,0,IF(I16="",0,LOOKUP(I16,Bodování!$A$2:$A$101,Bodování!$B$2:$B$101)))</f>
        <v>44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>IF(BE16&lt;10,0,IF(AR16&gt;1,AQ16,BC16))</f>
        <v>0</v>
      </c>
      <c r="AB16" s="49">
        <f>IF(AA16=0,0,LOOKUP(AA16,Bodování!$A$2:$A$101,Bodování!$B$2:$B$101))</f>
        <v>0</v>
      </c>
      <c r="AC16" s="50">
        <f>IF(C16&gt;0,E16+G16+I16+K16+M16+O16+Q16+S16+U16+W16-Y16-AA16,"")</f>
        <v>33</v>
      </c>
      <c r="AD16" s="51">
        <f>IF(C16&gt;0,F16+H16+J16+L16+N16+P16+R16+T16+V16+X16-Z16-AB16,"")</f>
        <v>120</v>
      </c>
      <c r="AE16" s="36">
        <v>6</v>
      </c>
      <c r="AF16" s="17"/>
      <c r="AG16" s="48">
        <f>E16</f>
        <v>16</v>
      </c>
      <c r="AH16" s="48">
        <f>G16</f>
        <v>10</v>
      </c>
      <c r="AI16" s="48">
        <f>I16</f>
        <v>7</v>
      </c>
      <c r="AJ16" s="48">
        <f>K16</f>
        <v>0</v>
      </c>
      <c r="AK16" s="48">
        <f>M16</f>
        <v>0</v>
      </c>
      <c r="AL16" s="48">
        <f>O16</f>
        <v>0</v>
      </c>
      <c r="AM16" s="48">
        <f>Q16</f>
        <v>0</v>
      </c>
      <c r="AN16" s="48">
        <f>S16</f>
        <v>0</v>
      </c>
      <c r="AO16" s="48">
        <f>U16</f>
        <v>0</v>
      </c>
      <c r="AP16" s="48">
        <f>W16</f>
        <v>0</v>
      </c>
      <c r="AQ16" s="41">
        <f>MAX(AG16:AP16)</f>
        <v>16</v>
      </c>
      <c r="AR16" s="41">
        <f>COUNTIF(AG16:AP16,AQ16)</f>
        <v>1</v>
      </c>
      <c r="AS16" s="48">
        <f>IF(AQ16=AG16,0,AG16)</f>
        <v>0</v>
      </c>
      <c r="AT16" s="48">
        <f>IF(AQ16=AH16,0,AH16)</f>
        <v>10</v>
      </c>
      <c r="AU16" s="48">
        <f>IF(AQ16=AI16,0,AI16)</f>
        <v>7</v>
      </c>
      <c r="AV16" s="48">
        <f>IF(AQ16=AJ16,0,AJ16)</f>
        <v>0</v>
      </c>
      <c r="AW16" s="48">
        <f>IF(AQ16=AK16,0,AK16)</f>
        <v>0</v>
      </c>
      <c r="AX16" s="48">
        <f>IF(AQ16=AL16,0,AL16)</f>
        <v>0</v>
      </c>
      <c r="AY16" s="48">
        <f>IF(AQ16=AM16,0,AM16)</f>
        <v>0</v>
      </c>
      <c r="AZ16" s="48">
        <f>IF(AQ16=AN16,0,AN16)</f>
        <v>0</v>
      </c>
      <c r="BA16" s="48">
        <f>IF(AQ16=AO16,0,AO16)</f>
        <v>0</v>
      </c>
      <c r="BB16" s="48">
        <f>IF(AQ16=AP16,0,AP16)</f>
        <v>0</v>
      </c>
      <c r="BC16" s="41">
        <f>MAX(AS16:BB16)</f>
        <v>10</v>
      </c>
      <c r="BD16" s="44">
        <f>IF(C16="",0,1)</f>
        <v>1</v>
      </c>
      <c r="BE16" s="58">
        <f>10-(COUNTIF(AG16:AP16,0))</f>
        <v>3</v>
      </c>
      <c r="BF16" s="58"/>
    </row>
    <row r="17" spans="2:58" s="8" customFormat="1" ht="12.75">
      <c r="B17" s="68">
        <v>2</v>
      </c>
      <c r="C17" s="14" t="s">
        <v>40</v>
      </c>
      <c r="D17" s="13" t="s">
        <v>38</v>
      </c>
      <c r="E17" s="32">
        <v>3</v>
      </c>
      <c r="F17" s="56">
        <f>IF(E17=0,0,IF(E17="",0,LOOKUP(E17,Bodování!$A$2:$A$101,Bodování!$B$2:$B$101)))</f>
        <v>48</v>
      </c>
      <c r="G17" s="35">
        <v>2</v>
      </c>
      <c r="H17" s="57">
        <f>IF(G17=0,0,IF(G17="",0,LOOKUP(G17,Bodování!$A$2:$A$101,Bodování!$B$2:$B$101)))</f>
        <v>49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>IF(BE17&lt;10,0,IF(AR17&gt;1,AQ17,BC17))</f>
        <v>0</v>
      </c>
      <c r="AB17" s="49">
        <f>IF(AA17=0,0,LOOKUP(AA17,Bodování!$A$2:$A$101,Bodování!$B$2:$B$101))</f>
        <v>0</v>
      </c>
      <c r="AC17" s="50">
        <f>IF(C17&gt;0,E17+G17+I17+K17+M17+O17+Q17+S17+U17+W17-Y17-AA17,"")</f>
        <v>5</v>
      </c>
      <c r="AD17" s="51">
        <f>IF(C17&gt;0,F17+H17+J17+L17+N17+P17+R17+T17+V17+X17-Z17-AB17,"")</f>
        <v>97</v>
      </c>
      <c r="AE17" s="36">
        <v>7</v>
      </c>
      <c r="AF17" s="17"/>
      <c r="AG17" s="48">
        <f>E17</f>
        <v>3</v>
      </c>
      <c r="AH17" s="48">
        <f>G17</f>
        <v>2</v>
      </c>
      <c r="AI17" s="48">
        <f>I17</f>
        <v>0</v>
      </c>
      <c r="AJ17" s="48">
        <f>K17</f>
        <v>0</v>
      </c>
      <c r="AK17" s="48">
        <f>M17</f>
        <v>0</v>
      </c>
      <c r="AL17" s="48">
        <f>O17</f>
        <v>0</v>
      </c>
      <c r="AM17" s="48">
        <f>Q17</f>
        <v>0</v>
      </c>
      <c r="AN17" s="48">
        <f>S17</f>
        <v>0</v>
      </c>
      <c r="AO17" s="48">
        <f>U17</f>
        <v>0</v>
      </c>
      <c r="AP17" s="48">
        <f>W17</f>
        <v>0</v>
      </c>
      <c r="AQ17" s="41">
        <f>MAX(AG17:AP17)</f>
        <v>3</v>
      </c>
      <c r="AR17" s="41">
        <f>COUNTIF(AG17:AP17,AQ17)</f>
        <v>1</v>
      </c>
      <c r="AS17" s="48">
        <f>IF(AQ17=AG17,0,AG17)</f>
        <v>0</v>
      </c>
      <c r="AT17" s="48">
        <f>IF(AQ17=AH17,0,AH17)</f>
        <v>2</v>
      </c>
      <c r="AU17" s="48">
        <f>IF(AQ17=AI17,0,AI17)</f>
        <v>0</v>
      </c>
      <c r="AV17" s="48">
        <f>IF(AQ17=AJ17,0,AJ17)</f>
        <v>0</v>
      </c>
      <c r="AW17" s="48">
        <f>IF(AQ17=AK17,0,AK17)</f>
        <v>0</v>
      </c>
      <c r="AX17" s="48">
        <f>IF(AQ17=AL17,0,AL17)</f>
        <v>0</v>
      </c>
      <c r="AY17" s="48">
        <f>IF(AQ17=AM17,0,AM17)</f>
        <v>0</v>
      </c>
      <c r="AZ17" s="48">
        <f>IF(AQ17=AN17,0,AN17)</f>
        <v>0</v>
      </c>
      <c r="BA17" s="48">
        <f>IF(AQ17=AO17,0,AO17)</f>
        <v>0</v>
      </c>
      <c r="BB17" s="48">
        <f>IF(AQ17=AP17,0,AP17)</f>
        <v>0</v>
      </c>
      <c r="BC17" s="41">
        <f>MAX(AS17:BB17)</f>
        <v>2</v>
      </c>
      <c r="BD17" s="44">
        <f>IF(C17="",0,1)</f>
        <v>1</v>
      </c>
      <c r="BE17" s="58">
        <f>10-(COUNTIF(AG17:AP17,0))</f>
        <v>2</v>
      </c>
      <c r="BF17" s="58"/>
    </row>
    <row r="18" spans="2:58" s="8" customFormat="1" ht="12.75">
      <c r="B18" s="68">
        <v>5</v>
      </c>
      <c r="C18" s="14" t="s">
        <v>43</v>
      </c>
      <c r="D18" s="13" t="s">
        <v>44</v>
      </c>
      <c r="E18" s="32">
        <v>6</v>
      </c>
      <c r="F18" s="56">
        <f>IF(E18=0,0,IF(E18="",0,LOOKUP(E18,Bodování!$A$2:$A$101,Bodování!$B$2:$B$101)))</f>
        <v>45</v>
      </c>
      <c r="G18" s="35">
        <v>5</v>
      </c>
      <c r="H18" s="57">
        <f>IF(G18=0,0,IF(G18="",0,LOOKUP(G18,Bodování!$A$2:$A$101,Bodování!$B$2:$B$101)))</f>
        <v>46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>IF(BE18&lt;7,0,AQ18)</f>
        <v>0</v>
      </c>
      <c r="Z18" s="49">
        <f>IF(Y18=0,0,LOOKUP(Y18,Bodování!$A$2:$A$101,Bodování!$B$2:$B$101))</f>
        <v>0</v>
      </c>
      <c r="AA18" s="49">
        <f>IF(BE18&lt;10,0,IF(AR18&gt;1,AQ18,BC18))</f>
        <v>0</v>
      </c>
      <c r="AB18" s="49">
        <f>IF(AA18=0,0,LOOKUP(AA18,Bodování!$A$2:$A$101,Bodování!$B$2:$B$101))</f>
        <v>0</v>
      </c>
      <c r="AC18" s="50">
        <f>IF(C18&gt;0,E18+G18+I18+K18+M18+O18+Q18+S18+U18+W18-Y18-AA18,"")</f>
        <v>11</v>
      </c>
      <c r="AD18" s="51">
        <f>IF(C18&gt;0,F18+H18+J18+L18+N18+P18+R18+T18+V18+X18-Z18-AB18,"")</f>
        <v>91</v>
      </c>
      <c r="AE18" s="36">
        <v>8</v>
      </c>
      <c r="AF18" s="17"/>
      <c r="AG18" s="48">
        <f>E18</f>
        <v>6</v>
      </c>
      <c r="AH18" s="48">
        <f>G18</f>
        <v>5</v>
      </c>
      <c r="AI18" s="48">
        <f>I18</f>
        <v>0</v>
      </c>
      <c r="AJ18" s="48">
        <f>K18</f>
        <v>0</v>
      </c>
      <c r="AK18" s="48">
        <f>M18</f>
        <v>0</v>
      </c>
      <c r="AL18" s="48">
        <f>O18</f>
        <v>0</v>
      </c>
      <c r="AM18" s="48">
        <f>Q18</f>
        <v>0</v>
      </c>
      <c r="AN18" s="48">
        <f>S18</f>
        <v>0</v>
      </c>
      <c r="AO18" s="48">
        <f>U18</f>
        <v>0</v>
      </c>
      <c r="AP18" s="48">
        <f>W18</f>
        <v>0</v>
      </c>
      <c r="AQ18" s="41">
        <f>MAX(AG18:AP18)</f>
        <v>6</v>
      </c>
      <c r="AR18" s="41">
        <f>COUNTIF(AG18:AP18,AQ18)</f>
        <v>1</v>
      </c>
      <c r="AS18" s="48">
        <f>IF(AQ18=AG18,0,AG18)</f>
        <v>0</v>
      </c>
      <c r="AT18" s="48">
        <f>IF(AQ18=AH18,0,AH18)</f>
        <v>5</v>
      </c>
      <c r="AU18" s="48">
        <f>IF(AQ18=AI18,0,AI18)</f>
        <v>0</v>
      </c>
      <c r="AV18" s="48">
        <f>IF(AQ18=AJ18,0,AJ18)</f>
        <v>0</v>
      </c>
      <c r="AW18" s="48">
        <f>IF(AQ18=AK18,0,AK18)</f>
        <v>0</v>
      </c>
      <c r="AX18" s="48">
        <f>IF(AQ18=AL18,0,AL18)</f>
        <v>0</v>
      </c>
      <c r="AY18" s="48">
        <f>IF(AQ18=AM18,0,AM18)</f>
        <v>0</v>
      </c>
      <c r="AZ18" s="48">
        <f>IF(AQ18=AN18,0,AN18)</f>
        <v>0</v>
      </c>
      <c r="BA18" s="48">
        <f>IF(AQ18=AO18,0,AO18)</f>
        <v>0</v>
      </c>
      <c r="BB18" s="48">
        <f>IF(AQ18=AP18,0,AP18)</f>
        <v>0</v>
      </c>
      <c r="BC18" s="41">
        <f>MAX(AS18:BB18)</f>
        <v>5</v>
      </c>
      <c r="BD18" s="44">
        <f>IF(C18="",0,1)</f>
        <v>1</v>
      </c>
      <c r="BE18" s="58">
        <f>10-(COUNTIF(AG18:AP18,0))</f>
        <v>2</v>
      </c>
      <c r="BF18" s="58"/>
    </row>
    <row r="19" spans="2:58" s="8" customFormat="1" ht="12.75">
      <c r="B19" s="68">
        <v>16</v>
      </c>
      <c r="C19" s="14" t="s">
        <v>88</v>
      </c>
      <c r="D19" s="13" t="s">
        <v>46</v>
      </c>
      <c r="E19" s="32">
        <v>28</v>
      </c>
      <c r="F19" s="56">
        <f>IF(E19=0,0,IF(E19="",0,LOOKUP(E19,Bodování!$A$2:$A$101,Bodování!$B$2:$B$101)))</f>
        <v>23</v>
      </c>
      <c r="G19" s="35">
        <v>18</v>
      </c>
      <c r="H19" s="57">
        <f>IF(G19=0,0,IF(G19="",0,LOOKUP(G19,Bodování!$A$2:$A$101,Bodování!$B$2:$B$101)))</f>
        <v>33</v>
      </c>
      <c r="I19" s="32">
        <v>17</v>
      </c>
      <c r="J19" s="56">
        <f>IF(I19=0,0,IF(I19="",0,LOOKUP(I19,Bodování!$A$2:$A$101,Bodování!$B$2:$B$101)))</f>
        <v>34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>IF(BE19&lt;7,0,AQ19)</f>
        <v>0</v>
      </c>
      <c r="Z19" s="49">
        <f>IF(Y19=0,0,LOOKUP(Y19,Bodování!$A$2:$A$101,Bodování!$B$2:$B$101))</f>
        <v>0</v>
      </c>
      <c r="AA19" s="49">
        <f>IF(BE19&lt;10,0,IF(AR19&gt;1,AQ19,BC19))</f>
        <v>0</v>
      </c>
      <c r="AB19" s="49">
        <f>IF(AA19=0,0,LOOKUP(AA19,Bodování!$A$2:$A$101,Bodování!$B$2:$B$101))</f>
        <v>0</v>
      </c>
      <c r="AC19" s="50">
        <f>IF(C19&gt;0,E19+G19+I19+K19+M19+O19+Q19+S19+U19+W19-Y19-AA19,"")</f>
        <v>63</v>
      </c>
      <c r="AD19" s="51">
        <f>IF(C19&gt;0,F19+H19+J19+L19+N19+P19+R19+T19+V19+X19-Z19-AB19,"")</f>
        <v>90</v>
      </c>
      <c r="AE19" s="36">
        <v>9</v>
      </c>
      <c r="AF19" s="17"/>
      <c r="AG19" s="48">
        <f>E19</f>
        <v>28</v>
      </c>
      <c r="AH19" s="48">
        <f>G19</f>
        <v>18</v>
      </c>
      <c r="AI19" s="48">
        <f>I19</f>
        <v>17</v>
      </c>
      <c r="AJ19" s="48">
        <f>K19</f>
        <v>0</v>
      </c>
      <c r="AK19" s="48">
        <f>M19</f>
        <v>0</v>
      </c>
      <c r="AL19" s="48">
        <f>O19</f>
        <v>0</v>
      </c>
      <c r="AM19" s="48">
        <f>Q19</f>
        <v>0</v>
      </c>
      <c r="AN19" s="48">
        <f>S19</f>
        <v>0</v>
      </c>
      <c r="AO19" s="48">
        <f>U19</f>
        <v>0</v>
      </c>
      <c r="AP19" s="48">
        <f>W19</f>
        <v>0</v>
      </c>
      <c r="AQ19" s="41">
        <f>MAX(AG19:AP19)</f>
        <v>28</v>
      </c>
      <c r="AR19" s="41">
        <f>COUNTIF(AG19:AP19,AQ19)</f>
        <v>1</v>
      </c>
      <c r="AS19" s="48">
        <f>IF(AQ19=AG19,0,AG19)</f>
        <v>0</v>
      </c>
      <c r="AT19" s="48">
        <f>IF(AQ19=AH19,0,AH19)</f>
        <v>18</v>
      </c>
      <c r="AU19" s="48">
        <f>IF(AQ19=AI19,0,AI19)</f>
        <v>17</v>
      </c>
      <c r="AV19" s="48">
        <f>IF(AQ19=AJ19,0,AJ19)</f>
        <v>0</v>
      </c>
      <c r="AW19" s="48">
        <f>IF(AQ19=AK19,0,AK19)</f>
        <v>0</v>
      </c>
      <c r="AX19" s="48">
        <f>IF(AQ19=AL19,0,AL19)</f>
        <v>0</v>
      </c>
      <c r="AY19" s="48">
        <f>IF(AQ19=AM19,0,AM19)</f>
        <v>0</v>
      </c>
      <c r="AZ19" s="48">
        <f>IF(AQ19=AN19,0,AN19)</f>
        <v>0</v>
      </c>
      <c r="BA19" s="48">
        <f>IF(AQ19=AO19,0,AO19)</f>
        <v>0</v>
      </c>
      <c r="BB19" s="48">
        <f>IF(AQ19=AP19,0,AP19)</f>
        <v>0</v>
      </c>
      <c r="BC19" s="41">
        <f>MAX(AS19:BB19)</f>
        <v>18</v>
      </c>
      <c r="BD19" s="44">
        <f>IF(C19="",0,1)</f>
        <v>1</v>
      </c>
      <c r="BE19" s="58">
        <f>10-(COUNTIF(AG19:AP19,0))</f>
        <v>3</v>
      </c>
      <c r="BF19" s="58"/>
    </row>
    <row r="20" spans="2:58" s="8" customFormat="1" ht="12.75">
      <c r="B20" s="68">
        <v>18</v>
      </c>
      <c r="C20" s="14" t="s">
        <v>89</v>
      </c>
      <c r="D20" s="13" t="s">
        <v>68</v>
      </c>
      <c r="E20" s="32">
        <v>25</v>
      </c>
      <c r="F20" s="56">
        <f>IF(E20=0,0,IF(E20="",0,LOOKUP(E20,Bodování!$A$2:$A$101,Bodování!$B$2:$B$101)))</f>
        <v>26</v>
      </c>
      <c r="G20" s="35">
        <v>29</v>
      </c>
      <c r="H20" s="57">
        <f>IF(G20=0,0,IF(G20="",0,LOOKUP(G20,Bodování!$A$2:$A$101,Bodování!$B$2:$B$101)))</f>
        <v>22</v>
      </c>
      <c r="I20" s="32">
        <v>10</v>
      </c>
      <c r="J20" s="56">
        <f>IF(I20=0,0,IF(I20="",0,LOOKUP(I20,Bodování!$A$2:$A$101,Bodování!$B$2:$B$101)))</f>
        <v>41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>IF(BE20&lt;7,0,AQ20)</f>
        <v>0</v>
      </c>
      <c r="Z20" s="49">
        <f>IF(Y20=0,0,LOOKUP(Y20,Bodování!$A$2:$A$101,Bodování!$B$2:$B$101))</f>
        <v>0</v>
      </c>
      <c r="AA20" s="49">
        <f>IF(BE20&lt;10,0,IF(AR20&gt;1,AQ20,BC20))</f>
        <v>0</v>
      </c>
      <c r="AB20" s="49">
        <f>IF(AA20=0,0,LOOKUP(AA20,Bodování!$A$2:$A$101,Bodování!$B$2:$B$101))</f>
        <v>0</v>
      </c>
      <c r="AC20" s="50">
        <f>IF(C20&gt;0,E20+G20+I20+K20+M20+O20+Q20+S20+U20+W20-Y20-AA20,"")</f>
        <v>64</v>
      </c>
      <c r="AD20" s="51">
        <f>IF(C20&gt;0,F20+H20+J20+L20+N20+P20+R20+T20+V20+X20-Z20-AB20,"")</f>
        <v>89</v>
      </c>
      <c r="AE20" s="36">
        <v>10</v>
      </c>
      <c r="AF20" s="17"/>
      <c r="AG20" s="48">
        <f>E20</f>
        <v>25</v>
      </c>
      <c r="AH20" s="48">
        <f>G20</f>
        <v>29</v>
      </c>
      <c r="AI20" s="48">
        <f>I20</f>
        <v>10</v>
      </c>
      <c r="AJ20" s="48">
        <f>K20</f>
        <v>0</v>
      </c>
      <c r="AK20" s="48">
        <f>M20</f>
        <v>0</v>
      </c>
      <c r="AL20" s="48">
        <f>O20</f>
        <v>0</v>
      </c>
      <c r="AM20" s="48">
        <f>Q20</f>
        <v>0</v>
      </c>
      <c r="AN20" s="48">
        <f>S20</f>
        <v>0</v>
      </c>
      <c r="AO20" s="48">
        <f>U20</f>
        <v>0</v>
      </c>
      <c r="AP20" s="48">
        <f>W20</f>
        <v>0</v>
      </c>
      <c r="AQ20" s="41">
        <f>MAX(AG20:AP20)</f>
        <v>29</v>
      </c>
      <c r="AR20" s="41">
        <f>COUNTIF(AG20:AP20,AQ20)</f>
        <v>1</v>
      </c>
      <c r="AS20" s="48">
        <f>IF(AQ20=AG20,0,AG20)</f>
        <v>25</v>
      </c>
      <c r="AT20" s="48">
        <f>IF(AQ20=AH20,0,AH20)</f>
        <v>0</v>
      </c>
      <c r="AU20" s="48">
        <f>IF(AQ20=AI20,0,AI20)</f>
        <v>10</v>
      </c>
      <c r="AV20" s="48">
        <f>IF(AQ20=AJ20,0,AJ20)</f>
        <v>0</v>
      </c>
      <c r="AW20" s="48">
        <f>IF(AQ20=AK20,0,AK20)</f>
        <v>0</v>
      </c>
      <c r="AX20" s="48">
        <f>IF(AQ20=AL20,0,AL20)</f>
        <v>0</v>
      </c>
      <c r="AY20" s="48">
        <f>IF(AQ20=AM20,0,AM20)</f>
        <v>0</v>
      </c>
      <c r="AZ20" s="48">
        <f>IF(AQ20=AN20,0,AN20)</f>
        <v>0</v>
      </c>
      <c r="BA20" s="48">
        <f>IF(AQ20=AO20,0,AO20)</f>
        <v>0</v>
      </c>
      <c r="BB20" s="48">
        <f>IF(AQ20=AP20,0,AP20)</f>
        <v>0</v>
      </c>
      <c r="BC20" s="41">
        <f>MAX(AS20:BB20)</f>
        <v>25</v>
      </c>
      <c r="BD20" s="44">
        <f>IF(C20="",0,1)</f>
        <v>1</v>
      </c>
      <c r="BE20" s="58">
        <f>10-(COUNTIF(AG20:AP20,0))</f>
        <v>3</v>
      </c>
      <c r="BF20" s="58"/>
    </row>
    <row r="21" spans="2:58" s="8" customFormat="1" ht="12.75">
      <c r="B21" s="68">
        <v>23</v>
      </c>
      <c r="C21" s="14" t="s">
        <v>82</v>
      </c>
      <c r="D21" s="13" t="s">
        <v>83</v>
      </c>
      <c r="E21" s="32"/>
      <c r="F21" s="56">
        <f>IF(E21=0,0,IF(E21="",0,LOOKUP(E21,Bodování!$A$2:$A$101,Bodování!$B$2:$B$101)))</f>
        <v>0</v>
      </c>
      <c r="G21" s="35">
        <v>8</v>
      </c>
      <c r="H21" s="57">
        <f>IF(G21=0,0,IF(G21="",0,LOOKUP(G21,Bodování!$A$2:$A$101,Bodování!$B$2:$B$101)))</f>
        <v>43</v>
      </c>
      <c r="I21" s="32">
        <v>6</v>
      </c>
      <c r="J21" s="56">
        <f>IF(I21=0,0,IF(I21="",0,LOOKUP(I21,Bodování!$A$2:$A$101,Bodování!$B$2:$B$101)))</f>
        <v>45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>IF(BE21&lt;7,0,AQ21)</f>
        <v>0</v>
      </c>
      <c r="Z21" s="49">
        <f>IF(Y21=0,0,LOOKUP(Y21,Bodování!$A$2:$A$101,Bodování!$B$2:$B$101))</f>
        <v>0</v>
      </c>
      <c r="AA21" s="49">
        <f>IF(BE21&lt;10,0,IF(AR21&gt;1,AQ21,BC21))</f>
        <v>0</v>
      </c>
      <c r="AB21" s="49">
        <f>IF(AA21=0,0,LOOKUP(AA21,Bodování!$A$2:$A$101,Bodování!$B$2:$B$101))</f>
        <v>0</v>
      </c>
      <c r="AC21" s="50">
        <f>IF(C21&gt;0,E21+G21+I21+K21+M21+O21+Q21+S21+U21+W21-Y21-AA21,"")</f>
        <v>14</v>
      </c>
      <c r="AD21" s="51">
        <f>IF(C21&gt;0,F21+H21+J21+L21+N21+P21+R21+T21+V21+X21-Z21-AB21,"")</f>
        <v>88</v>
      </c>
      <c r="AE21" s="36">
        <v>11</v>
      </c>
      <c r="AF21" s="17"/>
      <c r="AG21" s="48">
        <f>E21</f>
        <v>0</v>
      </c>
      <c r="AH21" s="48">
        <f>G21</f>
        <v>8</v>
      </c>
      <c r="AI21" s="48">
        <f>I21</f>
        <v>6</v>
      </c>
      <c r="AJ21" s="48">
        <f>K21</f>
        <v>0</v>
      </c>
      <c r="AK21" s="48">
        <f>M21</f>
        <v>0</v>
      </c>
      <c r="AL21" s="48">
        <f>O21</f>
        <v>0</v>
      </c>
      <c r="AM21" s="48">
        <f>Q21</f>
        <v>0</v>
      </c>
      <c r="AN21" s="48">
        <f>S21</f>
        <v>0</v>
      </c>
      <c r="AO21" s="48">
        <f>U21</f>
        <v>0</v>
      </c>
      <c r="AP21" s="48">
        <f>W21</f>
        <v>0</v>
      </c>
      <c r="AQ21" s="41">
        <f>MAX(AG21:AP21)</f>
        <v>8</v>
      </c>
      <c r="AR21" s="41">
        <f>COUNTIF(AG21:AP21,AQ21)</f>
        <v>1</v>
      </c>
      <c r="AS21" s="48">
        <f>IF(AQ21=AG21,0,AG21)</f>
        <v>0</v>
      </c>
      <c r="AT21" s="48">
        <f>IF(AQ21=AH21,0,AH21)</f>
        <v>0</v>
      </c>
      <c r="AU21" s="48">
        <f>IF(AQ21=AI21,0,AI21)</f>
        <v>6</v>
      </c>
      <c r="AV21" s="48">
        <f>IF(AQ21=AJ21,0,AJ21)</f>
        <v>0</v>
      </c>
      <c r="AW21" s="48">
        <f>IF(AQ21=AK21,0,AK21)</f>
        <v>0</v>
      </c>
      <c r="AX21" s="48">
        <f>IF(AQ21=AL21,0,AL21)</f>
        <v>0</v>
      </c>
      <c r="AY21" s="48">
        <f>IF(AQ21=AM21,0,AM21)</f>
        <v>0</v>
      </c>
      <c r="AZ21" s="48">
        <f>IF(AQ21=AN21,0,AN21)</f>
        <v>0</v>
      </c>
      <c r="BA21" s="48">
        <f>IF(AQ21=AO21,0,AO21)</f>
        <v>0</v>
      </c>
      <c r="BB21" s="48">
        <f>IF(AQ21=AP21,0,AP21)</f>
        <v>0</v>
      </c>
      <c r="BC21" s="41">
        <f>MAX(AS21:BB21)</f>
        <v>6</v>
      </c>
      <c r="BD21" s="44">
        <f>IF(C21="",0,1)</f>
        <v>1</v>
      </c>
      <c r="BE21" s="58">
        <f>10-(COUNTIF(AG21:AP21,0))</f>
        <v>2</v>
      </c>
      <c r="BF21" s="58"/>
    </row>
    <row r="22" spans="2:58" s="8" customFormat="1" ht="12.75">
      <c r="B22" s="68">
        <v>20</v>
      </c>
      <c r="C22" s="14" t="s">
        <v>74</v>
      </c>
      <c r="D22" s="13" t="s">
        <v>56</v>
      </c>
      <c r="E22" s="32">
        <v>33</v>
      </c>
      <c r="F22" s="56">
        <f>IF(E22=0,0,IF(E22="",0,LOOKUP(E22,Bodování!$A$2:$A$101,Bodování!$B$2:$B$101)))</f>
        <v>18</v>
      </c>
      <c r="G22" s="35">
        <v>23</v>
      </c>
      <c r="H22" s="57">
        <f>IF(G22=0,0,IF(G22="",0,LOOKUP(G22,Bodování!$A$2:$A$101,Bodování!$B$2:$B$101)))</f>
        <v>28</v>
      </c>
      <c r="I22" s="32">
        <v>15</v>
      </c>
      <c r="J22" s="56">
        <f>IF(I22=0,0,IF(I22="",0,LOOKUP(I22,Bodování!$A$2:$A$101,Bodování!$B$2:$B$101)))</f>
        <v>36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>IF(BE22&lt;7,0,AQ22)</f>
        <v>0</v>
      </c>
      <c r="Z22" s="49">
        <f>IF(Y22=0,0,LOOKUP(Y22,Bodování!$A$2:$A$101,Bodování!$B$2:$B$101))</f>
        <v>0</v>
      </c>
      <c r="AA22" s="49">
        <f>IF(BE22&lt;10,0,IF(AR22&gt;1,AQ22,BC22))</f>
        <v>0</v>
      </c>
      <c r="AB22" s="49">
        <f>IF(AA22=0,0,LOOKUP(AA22,Bodování!$A$2:$A$101,Bodování!$B$2:$B$101))</f>
        <v>0</v>
      </c>
      <c r="AC22" s="50">
        <f>IF(C22&gt;0,E22+G22+I22+K22+M22+O22+Q22+S22+U22+W22-Y22-AA22,"")</f>
        <v>71</v>
      </c>
      <c r="AD22" s="51">
        <f>IF(C22&gt;0,F22+H22+J22+L22+N22+P22+R22+T22+V22+X22-Z22-AB22,"")</f>
        <v>82</v>
      </c>
      <c r="AE22" s="36">
        <v>12</v>
      </c>
      <c r="AF22" s="17"/>
      <c r="AG22" s="48">
        <f>E22</f>
        <v>33</v>
      </c>
      <c r="AH22" s="48">
        <f>G22</f>
        <v>23</v>
      </c>
      <c r="AI22" s="48">
        <f>I22</f>
        <v>15</v>
      </c>
      <c r="AJ22" s="48">
        <f>K22</f>
        <v>0</v>
      </c>
      <c r="AK22" s="48">
        <f>M22</f>
        <v>0</v>
      </c>
      <c r="AL22" s="48">
        <f>O22</f>
        <v>0</v>
      </c>
      <c r="AM22" s="48">
        <f>Q22</f>
        <v>0</v>
      </c>
      <c r="AN22" s="48">
        <f>S22</f>
        <v>0</v>
      </c>
      <c r="AO22" s="48">
        <f>U22</f>
        <v>0</v>
      </c>
      <c r="AP22" s="48">
        <f>W22</f>
        <v>0</v>
      </c>
      <c r="AQ22" s="41">
        <f>MAX(AG22:AP22)</f>
        <v>33</v>
      </c>
      <c r="AR22" s="41">
        <f>COUNTIF(AG22:AP22,AQ22)</f>
        <v>1</v>
      </c>
      <c r="AS22" s="48">
        <f>IF(AQ22=AG22,0,AG22)</f>
        <v>0</v>
      </c>
      <c r="AT22" s="48">
        <f>IF(AQ22=AH22,0,AH22)</f>
        <v>23</v>
      </c>
      <c r="AU22" s="48">
        <f>IF(AQ22=AI22,0,AI22)</f>
        <v>15</v>
      </c>
      <c r="AV22" s="48">
        <f>IF(AQ22=AJ22,0,AJ22)</f>
        <v>0</v>
      </c>
      <c r="AW22" s="48">
        <f>IF(AQ22=AK22,0,AK22)</f>
        <v>0</v>
      </c>
      <c r="AX22" s="48">
        <f>IF(AQ22=AL22,0,AL22)</f>
        <v>0</v>
      </c>
      <c r="AY22" s="48">
        <f>IF(AQ22=AM22,0,AM22)</f>
        <v>0</v>
      </c>
      <c r="AZ22" s="48">
        <f>IF(AQ22=AN22,0,AN22)</f>
        <v>0</v>
      </c>
      <c r="BA22" s="48">
        <f>IF(AQ22=AO22,0,AO22)</f>
        <v>0</v>
      </c>
      <c r="BB22" s="48">
        <f>IF(AQ22=AP22,0,AP22)</f>
        <v>0</v>
      </c>
      <c r="BC22" s="41">
        <f>MAX(AS22:BB22)</f>
        <v>23</v>
      </c>
      <c r="BD22" s="44">
        <f>IF(C22="",0,1)</f>
        <v>1</v>
      </c>
      <c r="BE22" s="58">
        <f>10-(COUNTIF(AG22:AP22,0))</f>
        <v>3</v>
      </c>
      <c r="BF22" s="58"/>
    </row>
    <row r="23" spans="2:58" s="8" customFormat="1" ht="12.75">
      <c r="B23" s="68">
        <v>29</v>
      </c>
      <c r="C23" s="14" t="s">
        <v>100</v>
      </c>
      <c r="D23" s="13" t="s">
        <v>56</v>
      </c>
      <c r="E23" s="32"/>
      <c r="F23" s="56">
        <f>IF(E23=0,0,IF(E23="",0,LOOKUP(E23,Bodování!$A$2:$A$101,Bodování!$B$2:$B$101)))</f>
        <v>0</v>
      </c>
      <c r="G23" s="35">
        <v>12</v>
      </c>
      <c r="H23" s="57">
        <f>IF(G23=0,0,IF(G23="",0,LOOKUP(G23,Bodování!$A$2:$A$101,Bodování!$B$2:$B$101)))</f>
        <v>39</v>
      </c>
      <c r="I23" s="32">
        <v>11</v>
      </c>
      <c r="J23" s="56">
        <f>IF(I23=0,0,IF(I23="",0,LOOKUP(I23,Bodování!$A$2:$A$101,Bodování!$B$2:$B$101)))</f>
        <v>40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>IF(BE23&lt;7,0,AQ23)</f>
        <v>0</v>
      </c>
      <c r="Z23" s="49">
        <f>IF(Y23=0,0,LOOKUP(Y23,Bodování!$A$2:$A$101,Bodování!$B$2:$B$101))</f>
        <v>0</v>
      </c>
      <c r="AA23" s="49">
        <f>IF(BE23&lt;10,0,IF(AR23&gt;1,AQ23,BC23))</f>
        <v>0</v>
      </c>
      <c r="AB23" s="49">
        <f>IF(AA23=0,0,LOOKUP(AA23,Bodování!$A$2:$A$101,Bodování!$B$2:$B$101))</f>
        <v>0</v>
      </c>
      <c r="AC23" s="50">
        <f>IF(C23&gt;0,E23+G23+I23+K23+M23+O23+Q23+S23+U23+W23-Y23-AA23,"")</f>
        <v>23</v>
      </c>
      <c r="AD23" s="51">
        <f>IF(C23&gt;0,F23+H23+J23+L23+N23+P23+R23+T23+V23+X23-Z23-AB23,"")</f>
        <v>79</v>
      </c>
      <c r="AE23" s="36">
        <v>13</v>
      </c>
      <c r="AF23" s="17"/>
      <c r="AG23" s="48">
        <f>E23</f>
        <v>0</v>
      </c>
      <c r="AH23" s="48">
        <f>G23</f>
        <v>12</v>
      </c>
      <c r="AI23" s="48">
        <f>I23</f>
        <v>11</v>
      </c>
      <c r="AJ23" s="48">
        <f>K23</f>
        <v>0</v>
      </c>
      <c r="AK23" s="48">
        <f>M23</f>
        <v>0</v>
      </c>
      <c r="AL23" s="48">
        <f>O23</f>
        <v>0</v>
      </c>
      <c r="AM23" s="48">
        <f>Q23</f>
        <v>0</v>
      </c>
      <c r="AN23" s="48">
        <f>S23</f>
        <v>0</v>
      </c>
      <c r="AO23" s="48">
        <f>U23</f>
        <v>0</v>
      </c>
      <c r="AP23" s="48">
        <f>W23</f>
        <v>0</v>
      </c>
      <c r="AQ23" s="41">
        <f>MAX(AG23:AP23)</f>
        <v>12</v>
      </c>
      <c r="AR23" s="41">
        <f>COUNTIF(AG23:AP23,AQ23)</f>
        <v>1</v>
      </c>
      <c r="AS23" s="48">
        <f>IF(AQ23=AG23,0,AG23)</f>
        <v>0</v>
      </c>
      <c r="AT23" s="48">
        <f>IF(AQ23=AH23,0,AH23)</f>
        <v>0</v>
      </c>
      <c r="AU23" s="48">
        <f>IF(AQ23=AI23,0,AI23)</f>
        <v>11</v>
      </c>
      <c r="AV23" s="48">
        <f>IF(AQ23=AJ23,0,AJ23)</f>
        <v>0</v>
      </c>
      <c r="AW23" s="48">
        <f>IF(AQ23=AK23,0,AK23)</f>
        <v>0</v>
      </c>
      <c r="AX23" s="48">
        <f>IF(AQ23=AL23,0,AL23)</f>
        <v>0</v>
      </c>
      <c r="AY23" s="48">
        <f>IF(AQ23=AM23,0,AM23)</f>
        <v>0</v>
      </c>
      <c r="AZ23" s="48">
        <f>IF(AQ23=AN23,0,AN23)</f>
        <v>0</v>
      </c>
      <c r="BA23" s="48">
        <f>IF(AQ23=AO23,0,AO23)</f>
        <v>0</v>
      </c>
      <c r="BB23" s="48">
        <f>IF(AQ23=AP23,0,AP23)</f>
        <v>0</v>
      </c>
      <c r="BC23" s="41">
        <f>MAX(AS23:BB23)</f>
        <v>11</v>
      </c>
      <c r="BD23" s="44">
        <f>IF(C23="",0,1)</f>
        <v>1</v>
      </c>
      <c r="BE23" s="58">
        <f>10-(COUNTIF(AG23:AP23,0))</f>
        <v>2</v>
      </c>
      <c r="BF23" s="58"/>
    </row>
    <row r="24" spans="2:58" s="8" customFormat="1" ht="12.75">
      <c r="B24" s="68">
        <v>8</v>
      </c>
      <c r="C24" s="14" t="s">
        <v>54</v>
      </c>
      <c r="D24" s="13"/>
      <c r="E24" s="32">
        <v>13</v>
      </c>
      <c r="F24" s="56">
        <f>IF(E24=0,0,IF(E24="",0,LOOKUP(E24,Bodování!$A$2:$A$101,Bodování!$B$2:$B$101)))</f>
        <v>38</v>
      </c>
      <c r="G24" s="35">
        <v>13</v>
      </c>
      <c r="H24" s="57">
        <f>IF(G24=0,0,IF(G24="",0,LOOKUP(G24,Bodování!$A$2:$A$101,Bodování!$B$2:$B$101)))</f>
        <v>38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>IF(BE24&lt;7,0,AQ24)</f>
        <v>0</v>
      </c>
      <c r="Z24" s="49">
        <f>IF(Y24=0,0,LOOKUP(Y24,Bodování!$A$2:$A$101,Bodování!$B$2:$B$101))</f>
        <v>0</v>
      </c>
      <c r="AA24" s="49">
        <f>IF(BE24&lt;10,0,IF(AR24&gt;1,AQ24,BC24))</f>
        <v>0</v>
      </c>
      <c r="AB24" s="49">
        <f>IF(AA24=0,0,LOOKUP(AA24,Bodování!$A$2:$A$101,Bodování!$B$2:$B$101))</f>
        <v>0</v>
      </c>
      <c r="AC24" s="50">
        <f>IF(C24&gt;0,E24+G24+I24+K24+M24+O24+Q24+S24+U24+W24-Y24-AA24,"")</f>
        <v>26</v>
      </c>
      <c r="AD24" s="51">
        <f>IF(C24&gt;0,F24+H24+J24+L24+N24+P24+R24+T24+V24+X24-Z24-AB24,"")</f>
        <v>76</v>
      </c>
      <c r="AE24" s="36">
        <v>14</v>
      </c>
      <c r="AF24" s="17"/>
      <c r="AG24" s="48">
        <f>E24</f>
        <v>13</v>
      </c>
      <c r="AH24" s="48">
        <f>G24</f>
        <v>13</v>
      </c>
      <c r="AI24" s="48">
        <f>I24</f>
        <v>0</v>
      </c>
      <c r="AJ24" s="48">
        <f>K24</f>
        <v>0</v>
      </c>
      <c r="AK24" s="48">
        <f>M24</f>
        <v>0</v>
      </c>
      <c r="AL24" s="48">
        <f>O24</f>
        <v>0</v>
      </c>
      <c r="AM24" s="48">
        <f>Q24</f>
        <v>0</v>
      </c>
      <c r="AN24" s="48">
        <f>S24</f>
        <v>0</v>
      </c>
      <c r="AO24" s="48">
        <f>U24</f>
        <v>0</v>
      </c>
      <c r="AP24" s="48">
        <f>W24</f>
        <v>0</v>
      </c>
      <c r="AQ24" s="41">
        <f>MAX(AG24:AP24)</f>
        <v>13</v>
      </c>
      <c r="AR24" s="41">
        <f>COUNTIF(AG24:AP24,AQ24)</f>
        <v>2</v>
      </c>
      <c r="AS24" s="48">
        <f>IF(AQ24=AG24,0,AG24)</f>
        <v>0</v>
      </c>
      <c r="AT24" s="48">
        <f>IF(AQ24=AH24,0,AH24)</f>
        <v>0</v>
      </c>
      <c r="AU24" s="48">
        <f>IF(AQ24=AI24,0,AI24)</f>
        <v>0</v>
      </c>
      <c r="AV24" s="48">
        <f>IF(AQ24=AJ24,0,AJ24)</f>
        <v>0</v>
      </c>
      <c r="AW24" s="48">
        <f>IF(AQ24=AK24,0,AK24)</f>
        <v>0</v>
      </c>
      <c r="AX24" s="48">
        <f>IF(AQ24=AL24,0,AL24)</f>
        <v>0</v>
      </c>
      <c r="AY24" s="48">
        <f>IF(AQ24=AM24,0,AM24)</f>
        <v>0</v>
      </c>
      <c r="AZ24" s="48">
        <f>IF(AQ24=AN24,0,AN24)</f>
        <v>0</v>
      </c>
      <c r="BA24" s="48">
        <f>IF(AQ24=AO24,0,AO24)</f>
        <v>0</v>
      </c>
      <c r="BB24" s="48">
        <f>IF(AQ24=AP24,0,AP24)</f>
        <v>0</v>
      </c>
      <c r="BC24" s="41">
        <f>MAX(AS24:BB24)</f>
        <v>0</v>
      </c>
      <c r="BD24" s="44">
        <f>IF(C24="",0,1)</f>
        <v>1</v>
      </c>
      <c r="BE24" s="58">
        <f>10-(COUNTIF(AG24:AP24,0))</f>
        <v>2</v>
      </c>
      <c r="BF24" s="58"/>
    </row>
    <row r="25" spans="2:58" s="8" customFormat="1" ht="12.75">
      <c r="B25" s="68">
        <v>27</v>
      </c>
      <c r="C25" s="14" t="s">
        <v>75</v>
      </c>
      <c r="D25" s="13" t="s">
        <v>68</v>
      </c>
      <c r="E25" s="32">
        <v>34</v>
      </c>
      <c r="F25" s="56">
        <f>IF(E25=0,0,IF(E25="",0,LOOKUP(E25,Bodování!$A$2:$A$101,Bodování!$B$2:$B$101)))</f>
        <v>17</v>
      </c>
      <c r="G25" s="35">
        <v>28</v>
      </c>
      <c r="H25" s="57">
        <f>IF(G25=0,0,IF(G25="",0,LOOKUP(G25,Bodování!$A$2:$A$101,Bodování!$B$2:$B$101)))</f>
        <v>23</v>
      </c>
      <c r="I25" s="32">
        <v>16</v>
      </c>
      <c r="J25" s="56">
        <f>IF(I25=0,0,IF(I25="",0,LOOKUP(I25,Bodování!$A$2:$A$101,Bodování!$B$2:$B$101)))</f>
        <v>35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>IF(BE25&lt;7,0,AQ25)</f>
        <v>0</v>
      </c>
      <c r="Z25" s="49">
        <f>IF(Y25=0,0,LOOKUP(Y25,Bodování!$A$2:$A$101,Bodování!$B$2:$B$101))</f>
        <v>0</v>
      </c>
      <c r="AA25" s="49">
        <f>IF(BE25&lt;10,0,IF(AR25&gt;1,AQ25,BC25))</f>
        <v>0</v>
      </c>
      <c r="AB25" s="49">
        <f>IF(AA25=0,0,LOOKUP(AA25,Bodování!$A$2:$A$101,Bodování!$B$2:$B$101))</f>
        <v>0</v>
      </c>
      <c r="AC25" s="50">
        <f>IF(C25&gt;0,E25+G25+I25+K25+M25+O25+Q25+S25+U25+W25-Y25-AA25,"")</f>
        <v>78</v>
      </c>
      <c r="AD25" s="51">
        <f>IF(C25&gt;0,F25+H25+J25+L25+N25+P25+R25+T25+V25+X25-Z25-AB25,"")</f>
        <v>75</v>
      </c>
      <c r="AE25" s="36">
        <v>15</v>
      </c>
      <c r="AF25" s="17"/>
      <c r="AG25" s="48">
        <f>E25</f>
        <v>34</v>
      </c>
      <c r="AH25" s="48">
        <f>G25</f>
        <v>28</v>
      </c>
      <c r="AI25" s="48">
        <f>I25</f>
        <v>16</v>
      </c>
      <c r="AJ25" s="48">
        <f>K25</f>
        <v>0</v>
      </c>
      <c r="AK25" s="48">
        <f>M25</f>
        <v>0</v>
      </c>
      <c r="AL25" s="48">
        <f>O25</f>
        <v>0</v>
      </c>
      <c r="AM25" s="48">
        <f>Q25</f>
        <v>0</v>
      </c>
      <c r="AN25" s="48">
        <f>S25</f>
        <v>0</v>
      </c>
      <c r="AO25" s="48">
        <f>U25</f>
        <v>0</v>
      </c>
      <c r="AP25" s="48">
        <f>W25</f>
        <v>0</v>
      </c>
      <c r="AQ25" s="41">
        <f>MAX(AG25:AP25)</f>
        <v>34</v>
      </c>
      <c r="AR25" s="41">
        <f>COUNTIF(AG25:AP25,AQ25)</f>
        <v>1</v>
      </c>
      <c r="AS25" s="48">
        <f>IF(AQ25=AG25,0,AG25)</f>
        <v>0</v>
      </c>
      <c r="AT25" s="48">
        <f>IF(AQ25=AH25,0,AH25)</f>
        <v>28</v>
      </c>
      <c r="AU25" s="48">
        <f>IF(AQ25=AI25,0,AI25)</f>
        <v>16</v>
      </c>
      <c r="AV25" s="48">
        <f>IF(AQ25=AJ25,0,AJ25)</f>
        <v>0</v>
      </c>
      <c r="AW25" s="48">
        <f>IF(AQ25=AK25,0,AK25)</f>
        <v>0</v>
      </c>
      <c r="AX25" s="48">
        <f>IF(AQ25=AL25,0,AL25)</f>
        <v>0</v>
      </c>
      <c r="AY25" s="48">
        <f>IF(AQ25=AM25,0,AM25)</f>
        <v>0</v>
      </c>
      <c r="AZ25" s="48">
        <f>IF(AQ25=AN25,0,AN25)</f>
        <v>0</v>
      </c>
      <c r="BA25" s="48">
        <f>IF(AQ25=AO25,0,AO25)</f>
        <v>0</v>
      </c>
      <c r="BB25" s="48">
        <f>IF(AQ25=AP25,0,AP25)</f>
        <v>0</v>
      </c>
      <c r="BC25" s="41">
        <f>MAX(AS25:BB25)</f>
        <v>28</v>
      </c>
      <c r="BD25" s="44">
        <f>IF(C25="",0,1)</f>
        <v>1</v>
      </c>
      <c r="BE25" s="58">
        <f>10-(COUNTIF(AG25:AP25,0))</f>
        <v>3</v>
      </c>
      <c r="BF25" s="58"/>
    </row>
    <row r="26" spans="2:58" s="8" customFormat="1" ht="12.75">
      <c r="B26" s="68">
        <v>36</v>
      </c>
      <c r="C26" s="14" t="s">
        <v>78</v>
      </c>
      <c r="D26" s="13" t="s">
        <v>79</v>
      </c>
      <c r="E26" s="32"/>
      <c r="F26" s="56">
        <f>IF(E26=0,0,IF(E26="",0,LOOKUP(E26,Bodování!$A$2:$A$101,Bodování!$B$2:$B$101)))</f>
        <v>0</v>
      </c>
      <c r="G26" s="35">
        <v>21</v>
      </c>
      <c r="H26" s="57">
        <f>IF(G26=0,0,IF(G26="",0,LOOKUP(G26,Bodování!$A$2:$A$101,Bodování!$B$2:$B$101)))</f>
        <v>30</v>
      </c>
      <c r="I26" s="32">
        <v>8</v>
      </c>
      <c r="J26" s="56">
        <f>IF(I26=0,0,IF(I26="",0,LOOKUP(I26,Bodování!$A$2:$A$101,Bodování!$B$2:$B$101)))</f>
        <v>43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>IF(BE26&lt;7,0,AQ26)</f>
        <v>0</v>
      </c>
      <c r="Z26" s="49">
        <f>IF(Y26=0,0,LOOKUP(Y26,Bodování!$A$2:$A$101,Bodování!$B$2:$B$101))</f>
        <v>0</v>
      </c>
      <c r="AA26" s="49">
        <f>IF(BE26&lt;10,0,IF(AR26&gt;1,AQ26,BC26))</f>
        <v>0</v>
      </c>
      <c r="AB26" s="49">
        <f>IF(AA26=0,0,LOOKUP(AA26,Bodování!$A$2:$A$101,Bodování!$B$2:$B$101))</f>
        <v>0</v>
      </c>
      <c r="AC26" s="50">
        <f>IF(C26&gt;0,E26+G26+I26+K26+M26+O26+Q26+S26+U26+W26-Y26-AA26,"")</f>
        <v>29</v>
      </c>
      <c r="AD26" s="51">
        <f>IF(C26&gt;0,F26+H26+J26+L26+N26+P26+R26+T26+V26+X26-Z26-AB26,"")</f>
        <v>73</v>
      </c>
      <c r="AE26" s="36">
        <v>16</v>
      </c>
      <c r="AF26" s="17"/>
      <c r="AG26" s="48">
        <f>E26</f>
        <v>0</v>
      </c>
      <c r="AH26" s="48">
        <f>G26</f>
        <v>21</v>
      </c>
      <c r="AI26" s="48">
        <f>I26</f>
        <v>8</v>
      </c>
      <c r="AJ26" s="48">
        <f>K26</f>
        <v>0</v>
      </c>
      <c r="AK26" s="48">
        <f>M26</f>
        <v>0</v>
      </c>
      <c r="AL26" s="48">
        <f>O26</f>
        <v>0</v>
      </c>
      <c r="AM26" s="48">
        <f>Q26</f>
        <v>0</v>
      </c>
      <c r="AN26" s="48">
        <f>S26</f>
        <v>0</v>
      </c>
      <c r="AO26" s="48">
        <f>U26</f>
        <v>0</v>
      </c>
      <c r="AP26" s="48">
        <f>W26</f>
        <v>0</v>
      </c>
      <c r="AQ26" s="41">
        <f>MAX(AG26:AP26)</f>
        <v>21</v>
      </c>
      <c r="AR26" s="41">
        <f>COUNTIF(AG26:AP26,AQ26)</f>
        <v>1</v>
      </c>
      <c r="AS26" s="48">
        <f>IF(AQ26=AG26,0,AG26)</f>
        <v>0</v>
      </c>
      <c r="AT26" s="48">
        <f>IF(AQ26=AH26,0,AH26)</f>
        <v>0</v>
      </c>
      <c r="AU26" s="48">
        <f>IF(AQ26=AI26,0,AI26)</f>
        <v>8</v>
      </c>
      <c r="AV26" s="48">
        <f>IF(AQ26=AJ26,0,AJ26)</f>
        <v>0</v>
      </c>
      <c r="AW26" s="48">
        <f>IF(AQ26=AK26,0,AK26)</f>
        <v>0</v>
      </c>
      <c r="AX26" s="48">
        <f>IF(AQ26=AL26,0,AL26)</f>
        <v>0</v>
      </c>
      <c r="AY26" s="48">
        <f>IF(AQ26=AM26,0,AM26)</f>
        <v>0</v>
      </c>
      <c r="AZ26" s="48">
        <f>IF(AQ26=AN26,0,AN26)</f>
        <v>0</v>
      </c>
      <c r="BA26" s="48">
        <f>IF(AQ26=AO26,0,AO26)</f>
        <v>0</v>
      </c>
      <c r="BB26" s="48">
        <f>IF(AQ26=AP26,0,AP26)</f>
        <v>0</v>
      </c>
      <c r="BC26" s="41">
        <f>MAX(AS26:BB26)</f>
        <v>8</v>
      </c>
      <c r="BD26" s="44">
        <f>IF(C26="",0,1)</f>
        <v>1</v>
      </c>
      <c r="BE26" s="58">
        <f>10-(COUNTIF(AG26:AP26,0))</f>
        <v>2</v>
      </c>
      <c r="BF26" s="58"/>
    </row>
    <row r="27" spans="2:58" s="8" customFormat="1" ht="12.75">
      <c r="B27" s="68">
        <v>10</v>
      </c>
      <c r="C27" s="14" t="s">
        <v>62</v>
      </c>
      <c r="D27" s="13" t="s">
        <v>56</v>
      </c>
      <c r="E27" s="32">
        <v>20</v>
      </c>
      <c r="F27" s="56">
        <f>IF(E27=0,0,IF(E27="",0,LOOKUP(E27,Bodování!$A$2:$A$101,Bodování!$B$2:$B$101)))</f>
        <v>31</v>
      </c>
      <c r="G27" s="35">
        <v>11</v>
      </c>
      <c r="H27" s="57">
        <f>IF(G27=0,0,IF(G27="",0,LOOKUP(G27,Bodování!$A$2:$A$101,Bodování!$B$2:$B$101)))</f>
        <v>40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>IF(BE27&lt;7,0,AQ27)</f>
        <v>0</v>
      </c>
      <c r="Z27" s="49">
        <f>IF(Y27=0,0,LOOKUP(Y27,Bodování!$A$2:$A$101,Bodování!$B$2:$B$101))</f>
        <v>0</v>
      </c>
      <c r="AA27" s="49">
        <f>IF(BE27&lt;10,0,IF(AR27&gt;1,AQ27,BC27))</f>
        <v>0</v>
      </c>
      <c r="AB27" s="49">
        <f>IF(AA27=0,0,LOOKUP(AA27,Bodování!$A$2:$A$101,Bodování!$B$2:$B$101))</f>
        <v>0</v>
      </c>
      <c r="AC27" s="50">
        <f>IF(C27&gt;0,E27+G27+I27+K27+M27+O27+Q27+S27+U27+W27-Y27-AA27,"")</f>
        <v>31</v>
      </c>
      <c r="AD27" s="51">
        <f>IF(C27&gt;0,F27+H27+J27+L27+N27+P27+R27+T27+V27+X27-Z27-AB27,"")</f>
        <v>71</v>
      </c>
      <c r="AE27" s="36">
        <v>17</v>
      </c>
      <c r="AF27" s="17"/>
      <c r="AG27" s="48">
        <f>E27</f>
        <v>20</v>
      </c>
      <c r="AH27" s="48">
        <f>G27</f>
        <v>11</v>
      </c>
      <c r="AI27" s="48">
        <f>I27</f>
        <v>0</v>
      </c>
      <c r="AJ27" s="48">
        <f>K27</f>
        <v>0</v>
      </c>
      <c r="AK27" s="48">
        <f>M27</f>
        <v>0</v>
      </c>
      <c r="AL27" s="48">
        <f>O27</f>
        <v>0</v>
      </c>
      <c r="AM27" s="48">
        <f>Q27</f>
        <v>0</v>
      </c>
      <c r="AN27" s="48">
        <f>S27</f>
        <v>0</v>
      </c>
      <c r="AO27" s="48">
        <f>U27</f>
        <v>0</v>
      </c>
      <c r="AP27" s="48">
        <f>W27</f>
        <v>0</v>
      </c>
      <c r="AQ27" s="41">
        <f>MAX(AG27:AP27)</f>
        <v>20</v>
      </c>
      <c r="AR27" s="41">
        <f>COUNTIF(AG27:AP27,AQ27)</f>
        <v>1</v>
      </c>
      <c r="AS27" s="48">
        <f>IF(AQ27=AG27,0,AG27)</f>
        <v>0</v>
      </c>
      <c r="AT27" s="48">
        <f>IF(AQ27=AH27,0,AH27)</f>
        <v>11</v>
      </c>
      <c r="AU27" s="48">
        <f>IF(AQ27=AI27,0,AI27)</f>
        <v>0</v>
      </c>
      <c r="AV27" s="48">
        <f>IF(AQ27=AJ27,0,AJ27)</f>
        <v>0</v>
      </c>
      <c r="AW27" s="48">
        <f>IF(AQ27=AK27,0,AK27)</f>
        <v>0</v>
      </c>
      <c r="AX27" s="48">
        <f>IF(AQ27=AL27,0,AL27)</f>
        <v>0</v>
      </c>
      <c r="AY27" s="48">
        <f>IF(AQ27=AM27,0,AM27)</f>
        <v>0</v>
      </c>
      <c r="AZ27" s="48">
        <f>IF(AQ27=AN27,0,AN27)</f>
        <v>0</v>
      </c>
      <c r="BA27" s="48">
        <f>IF(AQ27=AO27,0,AO27)</f>
        <v>0</v>
      </c>
      <c r="BB27" s="48">
        <f>IF(AQ27=AP27,0,AP27)</f>
        <v>0</v>
      </c>
      <c r="BC27" s="41">
        <f>MAX(AS27:BB27)</f>
        <v>11</v>
      </c>
      <c r="BD27" s="44">
        <f>IF(C27="",0,1)</f>
        <v>1</v>
      </c>
      <c r="BE27" s="58">
        <f>10-(COUNTIF(AG27:AP27,0))</f>
        <v>2</v>
      </c>
      <c r="BF27" s="58"/>
    </row>
    <row r="28" spans="2:58" s="8" customFormat="1" ht="12.75">
      <c r="B28" s="68">
        <v>31</v>
      </c>
      <c r="C28" s="14" t="s">
        <v>29</v>
      </c>
      <c r="D28" s="13" t="s">
        <v>56</v>
      </c>
      <c r="E28" s="32">
        <v>36</v>
      </c>
      <c r="F28" s="56">
        <f>IF(E28=0,0,IF(E28="",0,LOOKUP(E28,Bodování!$A$2:$A$101,Bodování!$B$2:$B$101)))</f>
        <v>15</v>
      </c>
      <c r="G28" s="35">
        <v>31</v>
      </c>
      <c r="H28" s="57">
        <f>IF(G28=0,0,IF(G28="",0,LOOKUP(G28,Bodování!$A$2:$A$101,Bodování!$B$2:$B$101)))</f>
        <v>20</v>
      </c>
      <c r="I28" s="32">
        <v>20</v>
      </c>
      <c r="J28" s="56">
        <f>IF(I28=0,0,IF(I28="",0,LOOKUP(I28,Bodování!$A$2:$A$101,Bodování!$B$2:$B$101)))</f>
        <v>31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>IF(BE28&lt;7,0,AQ28)</f>
        <v>0</v>
      </c>
      <c r="Z28" s="49">
        <f>IF(Y28=0,0,LOOKUP(Y28,Bodování!$A$2:$A$101,Bodování!$B$2:$B$101))</f>
        <v>0</v>
      </c>
      <c r="AA28" s="49">
        <f>IF(BE28&lt;10,0,IF(AR28&gt;1,AQ28,BC28))</f>
        <v>0</v>
      </c>
      <c r="AB28" s="49">
        <f>IF(AA28=0,0,LOOKUP(AA28,Bodování!$A$2:$A$101,Bodování!$B$2:$B$101))</f>
        <v>0</v>
      </c>
      <c r="AC28" s="50">
        <f>IF(C28&gt;0,E28+G28+I28+K28+M28+O28+Q28+S28+U28+W28-Y28-AA28,"")</f>
        <v>87</v>
      </c>
      <c r="AD28" s="51">
        <f>IF(C28&gt;0,F28+H28+J28+L28+N28+P28+R28+T28+V28+X28-Z28-AB28,"")</f>
        <v>66</v>
      </c>
      <c r="AE28" s="36">
        <v>18</v>
      </c>
      <c r="AF28" s="17"/>
      <c r="AG28" s="48">
        <f>E28</f>
        <v>36</v>
      </c>
      <c r="AH28" s="48">
        <f>G28</f>
        <v>31</v>
      </c>
      <c r="AI28" s="48">
        <f>I28</f>
        <v>20</v>
      </c>
      <c r="AJ28" s="48">
        <f>K28</f>
        <v>0</v>
      </c>
      <c r="AK28" s="48">
        <f>M28</f>
        <v>0</v>
      </c>
      <c r="AL28" s="48">
        <f>O28</f>
        <v>0</v>
      </c>
      <c r="AM28" s="48">
        <f>Q28</f>
        <v>0</v>
      </c>
      <c r="AN28" s="48">
        <f>S28</f>
        <v>0</v>
      </c>
      <c r="AO28" s="48">
        <f>U28</f>
        <v>0</v>
      </c>
      <c r="AP28" s="48">
        <f>W28</f>
        <v>0</v>
      </c>
      <c r="AQ28" s="41">
        <f>MAX(AG28:AP28)</f>
        <v>36</v>
      </c>
      <c r="AR28" s="41">
        <f>COUNTIF(AG28:AP28,AQ28)</f>
        <v>1</v>
      </c>
      <c r="AS28" s="48">
        <f>IF(AQ28=AG28,0,AG28)</f>
        <v>0</v>
      </c>
      <c r="AT28" s="48">
        <f>IF(AQ28=AH28,0,AH28)</f>
        <v>31</v>
      </c>
      <c r="AU28" s="48">
        <f>IF(AQ28=AI28,0,AI28)</f>
        <v>20</v>
      </c>
      <c r="AV28" s="48">
        <f>IF(AQ28=AJ28,0,AJ28)</f>
        <v>0</v>
      </c>
      <c r="AW28" s="48">
        <f>IF(AQ28=AK28,0,AK28)</f>
        <v>0</v>
      </c>
      <c r="AX28" s="48">
        <f>IF(AQ28=AL28,0,AL28)</f>
        <v>0</v>
      </c>
      <c r="AY28" s="48">
        <f>IF(AQ28=AM28,0,AM28)</f>
        <v>0</v>
      </c>
      <c r="AZ28" s="48">
        <f>IF(AQ28=AN28,0,AN28)</f>
        <v>0</v>
      </c>
      <c r="BA28" s="48">
        <f>IF(AQ28=AO28,0,AO28)</f>
        <v>0</v>
      </c>
      <c r="BB28" s="48">
        <f>IF(AQ28=AP28,0,AP28)</f>
        <v>0</v>
      </c>
      <c r="BC28" s="41">
        <f>MAX(AS28:BB28)</f>
        <v>31</v>
      </c>
      <c r="BD28" s="44">
        <f>IF(C28="",0,1)</f>
        <v>1</v>
      </c>
      <c r="BE28" s="58">
        <f>10-(COUNTIF(AG28:AP28,0))</f>
        <v>3</v>
      </c>
      <c r="BF28" s="58"/>
    </row>
    <row r="29" spans="2:58" s="8" customFormat="1" ht="12.75">
      <c r="B29" s="68">
        <v>11</v>
      </c>
      <c r="C29" s="14" t="s">
        <v>63</v>
      </c>
      <c r="D29" s="13" t="s">
        <v>56</v>
      </c>
      <c r="E29" s="32">
        <v>21</v>
      </c>
      <c r="F29" s="56">
        <f>IF(E29=0,0,IF(E29="",0,LOOKUP(E29,Bodování!$A$2:$A$101,Bodování!$B$2:$B$101)))</f>
        <v>30</v>
      </c>
      <c r="G29" s="35">
        <v>16</v>
      </c>
      <c r="H29" s="57">
        <f>IF(G29=0,0,IF(G29="",0,LOOKUP(G29,Bodování!$A$2:$A$101,Bodování!$B$2:$B$101)))</f>
        <v>35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>IF(BE29&lt;7,0,AQ29)</f>
        <v>0</v>
      </c>
      <c r="Z29" s="49">
        <f>IF(Y29=0,0,LOOKUP(Y29,Bodování!$A$2:$A$101,Bodování!$B$2:$B$101))</f>
        <v>0</v>
      </c>
      <c r="AA29" s="49">
        <f>IF(BE29&lt;10,0,IF(AR29&gt;1,AQ29,BC29))</f>
        <v>0</v>
      </c>
      <c r="AB29" s="49">
        <f>IF(AA29=0,0,LOOKUP(AA29,Bodování!$A$2:$A$101,Bodování!$B$2:$B$101))</f>
        <v>0</v>
      </c>
      <c r="AC29" s="50">
        <f>IF(C29&gt;0,E29+G29+I29+K29+M29+O29+Q29+S29+U29+W29-Y29-AA29,"")</f>
        <v>37</v>
      </c>
      <c r="AD29" s="51">
        <f>IF(C29&gt;0,F29+H29+J29+L29+N29+P29+R29+T29+V29+X29-Z29-AB29,"")</f>
        <v>65</v>
      </c>
      <c r="AE29" s="36">
        <v>19</v>
      </c>
      <c r="AF29" s="17"/>
      <c r="AG29" s="48">
        <f>E29</f>
        <v>21</v>
      </c>
      <c r="AH29" s="48">
        <f>G29</f>
        <v>16</v>
      </c>
      <c r="AI29" s="48">
        <f>I29</f>
        <v>0</v>
      </c>
      <c r="AJ29" s="48">
        <f>K29</f>
        <v>0</v>
      </c>
      <c r="AK29" s="48">
        <f>M29</f>
        <v>0</v>
      </c>
      <c r="AL29" s="48">
        <f>O29</f>
        <v>0</v>
      </c>
      <c r="AM29" s="48">
        <f>Q29</f>
        <v>0</v>
      </c>
      <c r="AN29" s="48">
        <f>S29</f>
        <v>0</v>
      </c>
      <c r="AO29" s="48">
        <f>U29</f>
        <v>0</v>
      </c>
      <c r="AP29" s="48">
        <f>W29</f>
        <v>0</v>
      </c>
      <c r="AQ29" s="41">
        <f>MAX(AG29:AP29)</f>
        <v>21</v>
      </c>
      <c r="AR29" s="41">
        <f>COUNTIF(AG29:AP29,AQ29)</f>
        <v>1</v>
      </c>
      <c r="AS29" s="48">
        <f>IF(AQ29=AG29,0,AG29)</f>
        <v>0</v>
      </c>
      <c r="AT29" s="48">
        <f>IF(AQ29=AH29,0,AH29)</f>
        <v>16</v>
      </c>
      <c r="AU29" s="48">
        <f>IF(AQ29=AI29,0,AI29)</f>
        <v>0</v>
      </c>
      <c r="AV29" s="48">
        <f>IF(AQ29=AJ29,0,AJ29)</f>
        <v>0</v>
      </c>
      <c r="AW29" s="48">
        <f>IF(AQ29=AK29,0,AK29)</f>
        <v>0</v>
      </c>
      <c r="AX29" s="48">
        <f>IF(AQ29=AL29,0,AL29)</f>
        <v>0</v>
      </c>
      <c r="AY29" s="48">
        <f>IF(AQ29=AM29,0,AM29)</f>
        <v>0</v>
      </c>
      <c r="AZ29" s="48">
        <f>IF(AQ29=AN29,0,AN29)</f>
        <v>0</v>
      </c>
      <c r="BA29" s="48">
        <f>IF(AQ29=AO29,0,AO29)</f>
        <v>0</v>
      </c>
      <c r="BB29" s="48">
        <f>IF(AQ29=AP29,0,AP29)</f>
        <v>0</v>
      </c>
      <c r="BC29" s="41">
        <f>MAX(AS29:BB29)</f>
        <v>16</v>
      </c>
      <c r="BD29" s="44">
        <f>IF(C29="",0,1)</f>
        <v>1</v>
      </c>
      <c r="BE29" s="58">
        <f>10-(COUNTIF(AG29:AP29,0))</f>
        <v>2</v>
      </c>
      <c r="BF29" s="58"/>
    </row>
    <row r="30" spans="2:58" s="8" customFormat="1" ht="12.75">
      <c r="B30" s="68">
        <v>12</v>
      </c>
      <c r="C30" s="14" t="s">
        <v>64</v>
      </c>
      <c r="D30" s="13" t="s">
        <v>56</v>
      </c>
      <c r="E30" s="32">
        <v>22</v>
      </c>
      <c r="F30" s="56">
        <f>IF(E30=0,0,IF(E30="",0,LOOKUP(E30,Bodování!$A$2:$A$101,Bodování!$B$2:$B$101)))</f>
        <v>29</v>
      </c>
      <c r="G30" s="35">
        <v>15</v>
      </c>
      <c r="H30" s="57">
        <f>IF(G30=0,0,IF(G30="",0,LOOKUP(G30,Bodování!$A$2:$A$101,Bodování!$B$2:$B$101)))</f>
        <v>36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>IF(BE30&lt;7,0,AQ30)</f>
        <v>0</v>
      </c>
      <c r="Z30" s="49">
        <f>IF(Y30=0,0,LOOKUP(Y30,Bodování!$A$2:$A$101,Bodování!$B$2:$B$101))</f>
        <v>0</v>
      </c>
      <c r="AA30" s="49">
        <f>IF(BE30&lt;10,0,IF(AR30&gt;1,AQ30,BC30))</f>
        <v>0</v>
      </c>
      <c r="AB30" s="49">
        <f>IF(AA30=0,0,LOOKUP(AA30,Bodování!$A$2:$A$101,Bodování!$B$2:$B$101))</f>
        <v>0</v>
      </c>
      <c r="AC30" s="50">
        <f>IF(C30&gt;0,E30+G30+I30+K30+M30+O30+Q30+S30+U30+W30-Y30-AA30,"")</f>
        <v>37</v>
      </c>
      <c r="AD30" s="51">
        <f>IF(C30&gt;0,F30+H30+J30+L30+N30+P30+R30+T30+V30+X30-Z30-AB30,"")</f>
        <v>65</v>
      </c>
      <c r="AE30" s="36">
        <v>20</v>
      </c>
      <c r="AF30" s="17"/>
      <c r="AG30" s="48">
        <f>E30</f>
        <v>22</v>
      </c>
      <c r="AH30" s="48">
        <f>G30</f>
        <v>15</v>
      </c>
      <c r="AI30" s="48">
        <f>I30</f>
        <v>0</v>
      </c>
      <c r="AJ30" s="48">
        <f>K30</f>
        <v>0</v>
      </c>
      <c r="AK30" s="48">
        <f>M30</f>
        <v>0</v>
      </c>
      <c r="AL30" s="48">
        <f>O30</f>
        <v>0</v>
      </c>
      <c r="AM30" s="48">
        <f>Q30</f>
        <v>0</v>
      </c>
      <c r="AN30" s="48">
        <f>S30</f>
        <v>0</v>
      </c>
      <c r="AO30" s="48">
        <f>U30</f>
        <v>0</v>
      </c>
      <c r="AP30" s="48">
        <f>W30</f>
        <v>0</v>
      </c>
      <c r="AQ30" s="41">
        <f>MAX(AG30:AP30)</f>
        <v>22</v>
      </c>
      <c r="AR30" s="41">
        <f>COUNTIF(AG30:AP30,AQ30)</f>
        <v>1</v>
      </c>
      <c r="AS30" s="48">
        <f>IF(AQ30=AG30,0,AG30)</f>
        <v>0</v>
      </c>
      <c r="AT30" s="48">
        <f>IF(AQ30=AH30,0,AH30)</f>
        <v>15</v>
      </c>
      <c r="AU30" s="48">
        <f>IF(AQ30=AI30,0,AI30)</f>
        <v>0</v>
      </c>
      <c r="AV30" s="48">
        <f>IF(AQ30=AJ30,0,AJ30)</f>
        <v>0</v>
      </c>
      <c r="AW30" s="48">
        <f>IF(AQ30=AK30,0,AK30)</f>
        <v>0</v>
      </c>
      <c r="AX30" s="48">
        <f>IF(AQ30=AL30,0,AL30)</f>
        <v>0</v>
      </c>
      <c r="AY30" s="48">
        <f>IF(AQ30=AM30,0,AM30)</f>
        <v>0</v>
      </c>
      <c r="AZ30" s="48">
        <f>IF(AQ30=AN30,0,AN30)</f>
        <v>0</v>
      </c>
      <c r="BA30" s="48">
        <f>IF(AQ30=AO30,0,AO30)</f>
        <v>0</v>
      </c>
      <c r="BB30" s="48">
        <f>IF(AQ30=AP30,0,AP30)</f>
        <v>0</v>
      </c>
      <c r="BC30" s="41">
        <f>MAX(AS30:BB30)</f>
        <v>15</v>
      </c>
      <c r="BD30" s="44">
        <f>IF(C30="",0,1)</f>
        <v>1</v>
      </c>
      <c r="BE30" s="58">
        <f>10-(COUNTIF(AG30:AP30,0))</f>
        <v>2</v>
      </c>
      <c r="BF30" s="58"/>
    </row>
    <row r="31" spans="2:58" s="8" customFormat="1" ht="12.75">
      <c r="B31" s="68">
        <v>13</v>
      </c>
      <c r="C31" s="14" t="s">
        <v>87</v>
      </c>
      <c r="D31" s="13" t="s">
        <v>67</v>
      </c>
      <c r="E31" s="32">
        <v>26</v>
      </c>
      <c r="F31" s="56">
        <f>IF(E31=0,0,IF(E31="",0,LOOKUP(E31,Bodování!$A$2:$A$101,Bodování!$B$2:$B$101)))</f>
        <v>25</v>
      </c>
      <c r="G31" s="35">
        <v>14</v>
      </c>
      <c r="H31" s="57">
        <f>IF(G31=0,0,IF(G31="",0,LOOKUP(G31,Bodování!$A$2:$A$101,Bodování!$B$2:$B$101)))</f>
        <v>37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>IF(BE31&lt;7,0,AQ31)</f>
        <v>0</v>
      </c>
      <c r="Z31" s="49">
        <f>IF(Y31=0,0,LOOKUP(Y31,Bodování!$A$2:$A$101,Bodování!$B$2:$B$101))</f>
        <v>0</v>
      </c>
      <c r="AA31" s="49">
        <f>IF(BE31&lt;10,0,IF(AR31&gt;1,AQ31,BC31))</f>
        <v>0</v>
      </c>
      <c r="AB31" s="49">
        <f>IF(AA31=0,0,LOOKUP(AA31,Bodování!$A$2:$A$101,Bodování!$B$2:$B$101))</f>
        <v>0</v>
      </c>
      <c r="AC31" s="50">
        <f>IF(C31&gt;0,E31+G31+I31+K31+M31+O31+Q31+S31+U31+W31-Y31-AA31,"")</f>
        <v>40</v>
      </c>
      <c r="AD31" s="51">
        <f>IF(C31&gt;0,F31+H31+J31+L31+N31+P31+R31+T31+V31+X31-Z31-AB31,"")</f>
        <v>62</v>
      </c>
      <c r="AE31" s="36">
        <v>21</v>
      </c>
      <c r="AF31" s="17"/>
      <c r="AG31" s="48">
        <f>E31</f>
        <v>26</v>
      </c>
      <c r="AH31" s="48">
        <f>G31</f>
        <v>14</v>
      </c>
      <c r="AI31" s="48">
        <f>I31</f>
        <v>0</v>
      </c>
      <c r="AJ31" s="48">
        <f>K31</f>
        <v>0</v>
      </c>
      <c r="AK31" s="48">
        <f>M31</f>
        <v>0</v>
      </c>
      <c r="AL31" s="48">
        <f>O31</f>
        <v>0</v>
      </c>
      <c r="AM31" s="48">
        <f>Q31</f>
        <v>0</v>
      </c>
      <c r="AN31" s="48">
        <f>S31</f>
        <v>0</v>
      </c>
      <c r="AO31" s="48">
        <f>U31</f>
        <v>0</v>
      </c>
      <c r="AP31" s="48">
        <f>W31</f>
        <v>0</v>
      </c>
      <c r="AQ31" s="41">
        <f>MAX(AG31:AP31)</f>
        <v>26</v>
      </c>
      <c r="AR31" s="41">
        <f>COUNTIF(AG31:AP31,AQ31)</f>
        <v>1</v>
      </c>
      <c r="AS31" s="48">
        <f>IF(AQ31=AG31,0,AG31)</f>
        <v>0</v>
      </c>
      <c r="AT31" s="48">
        <f>IF(AQ31=AH31,0,AH31)</f>
        <v>14</v>
      </c>
      <c r="AU31" s="48">
        <f>IF(AQ31=AI31,0,AI31)</f>
        <v>0</v>
      </c>
      <c r="AV31" s="48">
        <f>IF(AQ31=AJ31,0,AJ31)</f>
        <v>0</v>
      </c>
      <c r="AW31" s="48">
        <f>IF(AQ31=AK31,0,AK31)</f>
        <v>0</v>
      </c>
      <c r="AX31" s="48">
        <f>IF(AQ31=AL31,0,AL31)</f>
        <v>0</v>
      </c>
      <c r="AY31" s="48">
        <f>IF(AQ31=AM31,0,AM31)</f>
        <v>0</v>
      </c>
      <c r="AZ31" s="48">
        <f>IF(AQ31=AN31,0,AN31)</f>
        <v>0</v>
      </c>
      <c r="BA31" s="48">
        <f>IF(AQ31=AO31,0,AO31)</f>
        <v>0</v>
      </c>
      <c r="BB31" s="48">
        <f>IF(AQ31=AP31,0,AP31)</f>
        <v>0</v>
      </c>
      <c r="BC31" s="41">
        <f>MAX(AS31:BB31)</f>
        <v>14</v>
      </c>
      <c r="BD31" s="44">
        <f>IF(C31="",0,1)</f>
        <v>1</v>
      </c>
      <c r="BE31" s="58">
        <f>10-(COUNTIF(AG31:AP31,0))</f>
        <v>2</v>
      </c>
      <c r="BF31" s="58"/>
    </row>
    <row r="32" spans="2:58" s="8" customFormat="1" ht="12.75">
      <c r="B32" s="68">
        <v>41</v>
      </c>
      <c r="C32" s="14" t="s">
        <v>92</v>
      </c>
      <c r="D32" s="13" t="s">
        <v>56</v>
      </c>
      <c r="E32" s="32">
        <v>27</v>
      </c>
      <c r="F32" s="56">
        <f>IF(E32=0,0,IF(E32="",0,LOOKUP(E32,Bodování!$A$2:$A$101,Bodování!$B$2:$B$101)))</f>
        <v>24</v>
      </c>
      <c r="G32" s="35"/>
      <c r="H32" s="57">
        <f>IF(G32=0,0,IF(G32="",0,LOOKUP(G32,Bodování!$A$2:$A$101,Bodování!$B$2:$B$101)))</f>
        <v>0</v>
      </c>
      <c r="I32" s="32">
        <v>13</v>
      </c>
      <c r="J32" s="56">
        <f>IF(I32=0,0,IF(I32="",0,LOOKUP(I32,Bodování!$A$2:$A$101,Bodování!$B$2:$B$101)))</f>
        <v>38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>IF(BE32&lt;7,0,AQ32)</f>
        <v>0</v>
      </c>
      <c r="Z32" s="49">
        <f>IF(Y32=0,0,LOOKUP(Y32,Bodování!$A$2:$A$101,Bodování!$B$2:$B$101))</f>
        <v>0</v>
      </c>
      <c r="AA32" s="49">
        <f>IF(BE32&lt;10,0,IF(AR32&gt;1,AQ32,BC32))</f>
        <v>0</v>
      </c>
      <c r="AB32" s="49">
        <f>IF(AA32=0,0,LOOKUP(AA32,Bodování!$A$2:$A$101,Bodování!$B$2:$B$101))</f>
        <v>0</v>
      </c>
      <c r="AC32" s="50">
        <f>IF(C32&gt;0,E32+G32+I32+K32+M32+O32+Q32+S32+U32+W32-Y32-AA32,"")</f>
        <v>40</v>
      </c>
      <c r="AD32" s="51">
        <f>IF(C32&gt;0,F32+H32+J32+L32+N32+P32+R32+T32+V32+X32-Z32-AB32,"")</f>
        <v>62</v>
      </c>
      <c r="AE32" s="36">
        <v>22</v>
      </c>
      <c r="AF32" s="17"/>
      <c r="AG32" s="48">
        <f>E32</f>
        <v>27</v>
      </c>
      <c r="AH32" s="48">
        <f>G32</f>
        <v>0</v>
      </c>
      <c r="AI32" s="48">
        <f>I32</f>
        <v>13</v>
      </c>
      <c r="AJ32" s="48">
        <f>K32</f>
        <v>0</v>
      </c>
      <c r="AK32" s="48">
        <f>M32</f>
        <v>0</v>
      </c>
      <c r="AL32" s="48">
        <f>O32</f>
        <v>0</v>
      </c>
      <c r="AM32" s="48">
        <f>Q32</f>
        <v>0</v>
      </c>
      <c r="AN32" s="48">
        <f>S32</f>
        <v>0</v>
      </c>
      <c r="AO32" s="48">
        <f>U32</f>
        <v>0</v>
      </c>
      <c r="AP32" s="48">
        <f>W32</f>
        <v>0</v>
      </c>
      <c r="AQ32" s="41">
        <f>MAX(AG32:AP32)</f>
        <v>27</v>
      </c>
      <c r="AR32" s="41">
        <f>COUNTIF(AG32:AP32,AQ32)</f>
        <v>1</v>
      </c>
      <c r="AS32" s="48">
        <f>IF(AQ32=AG32,0,AG32)</f>
        <v>0</v>
      </c>
      <c r="AT32" s="48">
        <f>IF(AQ32=AH32,0,AH32)</f>
        <v>0</v>
      </c>
      <c r="AU32" s="48">
        <f>IF(AQ32=AI32,0,AI32)</f>
        <v>13</v>
      </c>
      <c r="AV32" s="48">
        <f>IF(AQ32=AJ32,0,AJ32)</f>
        <v>0</v>
      </c>
      <c r="AW32" s="48">
        <f>IF(AQ32=AK32,0,AK32)</f>
        <v>0</v>
      </c>
      <c r="AX32" s="48">
        <f>IF(AQ32=AL32,0,AL32)</f>
        <v>0</v>
      </c>
      <c r="AY32" s="48">
        <f>IF(AQ32=AM32,0,AM32)</f>
        <v>0</v>
      </c>
      <c r="AZ32" s="48">
        <f>IF(AQ32=AN32,0,AN32)</f>
        <v>0</v>
      </c>
      <c r="BA32" s="48">
        <f>IF(AQ32=AO32,0,AO32)</f>
        <v>0</v>
      </c>
      <c r="BB32" s="48">
        <f>IF(AQ32=AP32,0,AP32)</f>
        <v>0</v>
      </c>
      <c r="BC32" s="41">
        <f>MAX(AS32:BB32)</f>
        <v>13</v>
      </c>
      <c r="BD32" s="44">
        <f>IF(C32="",0,1)</f>
        <v>1</v>
      </c>
      <c r="BE32" s="58">
        <f>10-(COUNTIF(AG32:AP32,0))</f>
        <v>2</v>
      </c>
      <c r="BF32" s="58"/>
    </row>
    <row r="33" spans="2:58" s="8" customFormat="1" ht="12.75">
      <c r="B33" s="68">
        <v>14</v>
      </c>
      <c r="C33" s="14" t="s">
        <v>66</v>
      </c>
      <c r="D33" s="13" t="s">
        <v>67</v>
      </c>
      <c r="E33" s="32">
        <v>24</v>
      </c>
      <c r="F33" s="56">
        <f>IF(E33=0,0,IF(E33="",0,LOOKUP(E33,Bodování!$A$2:$A$101,Bodování!$B$2:$B$101)))</f>
        <v>27</v>
      </c>
      <c r="G33" s="35">
        <v>19</v>
      </c>
      <c r="H33" s="57">
        <f>IF(G33=0,0,IF(G33="",0,LOOKUP(G33,Bodování!$A$2:$A$101,Bodování!$B$2:$B$101)))</f>
        <v>32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>IF(BE33&lt;7,0,AQ33)</f>
        <v>0</v>
      </c>
      <c r="Z33" s="49">
        <f>IF(Y33=0,0,LOOKUP(Y33,Bodování!$A$2:$A$101,Bodování!$B$2:$B$101))</f>
        <v>0</v>
      </c>
      <c r="AA33" s="49">
        <f>IF(BE33&lt;10,0,IF(AR33&gt;1,AQ33,BC33))</f>
        <v>0</v>
      </c>
      <c r="AB33" s="49">
        <f>IF(AA33=0,0,LOOKUP(AA33,Bodování!$A$2:$A$101,Bodování!$B$2:$B$101))</f>
        <v>0</v>
      </c>
      <c r="AC33" s="50">
        <f>IF(C33&gt;0,E33+G33+I33+K33+M33+O33+Q33+S33+U33+W33-Y33-AA33,"")</f>
        <v>43</v>
      </c>
      <c r="AD33" s="51">
        <f>IF(C33&gt;0,F33+H33+J33+L33+N33+P33+R33+T33+V33+X33-Z33-AB33,"")</f>
        <v>59</v>
      </c>
      <c r="AE33" s="36">
        <v>23</v>
      </c>
      <c r="AF33" s="17"/>
      <c r="AG33" s="48">
        <f>E33</f>
        <v>24</v>
      </c>
      <c r="AH33" s="48">
        <f>G33</f>
        <v>19</v>
      </c>
      <c r="AI33" s="48">
        <f>I33</f>
        <v>0</v>
      </c>
      <c r="AJ33" s="48">
        <f>K33</f>
        <v>0</v>
      </c>
      <c r="AK33" s="48">
        <f>M33</f>
        <v>0</v>
      </c>
      <c r="AL33" s="48">
        <f>O33</f>
        <v>0</v>
      </c>
      <c r="AM33" s="48">
        <f>Q33</f>
        <v>0</v>
      </c>
      <c r="AN33" s="48">
        <f>S33</f>
        <v>0</v>
      </c>
      <c r="AO33" s="48">
        <f>U33</f>
        <v>0</v>
      </c>
      <c r="AP33" s="48">
        <f>W33</f>
        <v>0</v>
      </c>
      <c r="AQ33" s="41">
        <f>MAX(AG33:AP33)</f>
        <v>24</v>
      </c>
      <c r="AR33" s="41">
        <f>COUNTIF(AG33:AP33,AQ33)</f>
        <v>1</v>
      </c>
      <c r="AS33" s="48">
        <f>IF(AQ33=AG33,0,AG33)</f>
        <v>0</v>
      </c>
      <c r="AT33" s="48">
        <f>IF(AQ33=AH33,0,AH33)</f>
        <v>19</v>
      </c>
      <c r="AU33" s="48">
        <f>IF(AQ33=AI33,0,AI33)</f>
        <v>0</v>
      </c>
      <c r="AV33" s="48">
        <f>IF(AQ33=AJ33,0,AJ33)</f>
        <v>0</v>
      </c>
      <c r="AW33" s="48">
        <f>IF(AQ33=AK33,0,AK33)</f>
        <v>0</v>
      </c>
      <c r="AX33" s="48">
        <f>IF(AQ33=AL33,0,AL33)</f>
        <v>0</v>
      </c>
      <c r="AY33" s="48">
        <f>IF(AQ33=AM33,0,AM33)</f>
        <v>0</v>
      </c>
      <c r="AZ33" s="48">
        <f>IF(AQ33=AN33,0,AN33)</f>
        <v>0</v>
      </c>
      <c r="BA33" s="48">
        <f>IF(AQ33=AO33,0,AO33)</f>
        <v>0</v>
      </c>
      <c r="BB33" s="48">
        <f>IF(AQ33=AP33,0,AP33)</f>
        <v>0</v>
      </c>
      <c r="BC33" s="41">
        <f>MAX(AS33:BB33)</f>
        <v>19</v>
      </c>
      <c r="BD33" s="44">
        <f>IF(C33="",0,1)</f>
        <v>1</v>
      </c>
      <c r="BE33" s="58">
        <f>10-(COUNTIF(AG33:AP33,0))</f>
        <v>2</v>
      </c>
      <c r="BF33" s="58"/>
    </row>
    <row r="34" spans="2:58" s="8" customFormat="1" ht="12.75">
      <c r="B34" s="68">
        <v>15</v>
      </c>
      <c r="C34" s="14" t="s">
        <v>55</v>
      </c>
      <c r="D34" s="13" t="s">
        <v>56</v>
      </c>
      <c r="E34" s="32">
        <v>14</v>
      </c>
      <c r="F34" s="56">
        <f>IF(E34=0,0,IF(E34="",0,LOOKUP(E34,Bodování!$A$2:$A$101,Bodování!$B$2:$B$101)))</f>
        <v>37</v>
      </c>
      <c r="G34" s="35">
        <v>30</v>
      </c>
      <c r="H34" s="57">
        <f>IF(G34=0,0,IF(G34="",0,LOOKUP(G34,Bodování!$A$2:$A$101,Bodování!$B$2:$B$101)))</f>
        <v>21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>IF(BE34&lt;7,0,AQ34)</f>
        <v>0</v>
      </c>
      <c r="Z34" s="49">
        <f>IF(Y34=0,0,LOOKUP(Y34,Bodování!$A$2:$A$101,Bodování!$B$2:$B$101))</f>
        <v>0</v>
      </c>
      <c r="AA34" s="49">
        <f>IF(BE34&lt;10,0,IF(AR34&gt;1,AQ34,BC34))</f>
        <v>0</v>
      </c>
      <c r="AB34" s="49">
        <f>IF(AA34=0,0,LOOKUP(AA34,Bodování!$A$2:$A$101,Bodování!$B$2:$B$101))</f>
        <v>0</v>
      </c>
      <c r="AC34" s="50">
        <f>IF(C34&gt;0,E34+G34+I34+K34+M34+O34+Q34+S34+U34+W34-Y34-AA34,"")</f>
        <v>44</v>
      </c>
      <c r="AD34" s="51">
        <f>IF(C34&gt;0,F34+H34+J34+L34+N34+P34+R34+T34+V34+X34-Z34-AB34,"")</f>
        <v>58</v>
      </c>
      <c r="AE34" s="36">
        <v>24</v>
      </c>
      <c r="AF34" s="17"/>
      <c r="AG34" s="48">
        <f>E34</f>
        <v>14</v>
      </c>
      <c r="AH34" s="48">
        <f>G34</f>
        <v>30</v>
      </c>
      <c r="AI34" s="48">
        <f>I34</f>
        <v>0</v>
      </c>
      <c r="AJ34" s="48">
        <f>K34</f>
        <v>0</v>
      </c>
      <c r="AK34" s="48">
        <f>M34</f>
        <v>0</v>
      </c>
      <c r="AL34" s="48">
        <f>O34</f>
        <v>0</v>
      </c>
      <c r="AM34" s="48">
        <f>Q34</f>
        <v>0</v>
      </c>
      <c r="AN34" s="48">
        <f>S34</f>
        <v>0</v>
      </c>
      <c r="AO34" s="48">
        <f>U34</f>
        <v>0</v>
      </c>
      <c r="AP34" s="48">
        <f>W34</f>
        <v>0</v>
      </c>
      <c r="AQ34" s="41">
        <f>MAX(AG34:AP34)</f>
        <v>30</v>
      </c>
      <c r="AR34" s="41">
        <f>COUNTIF(AG34:AP34,AQ34)</f>
        <v>1</v>
      </c>
      <c r="AS34" s="48">
        <f>IF(AQ34=AG34,0,AG34)</f>
        <v>14</v>
      </c>
      <c r="AT34" s="48">
        <f>IF(AQ34=AH34,0,AH34)</f>
        <v>0</v>
      </c>
      <c r="AU34" s="48">
        <f>IF(AQ34=AI34,0,AI34)</f>
        <v>0</v>
      </c>
      <c r="AV34" s="48">
        <f>IF(AQ34=AJ34,0,AJ34)</f>
        <v>0</v>
      </c>
      <c r="AW34" s="48">
        <f>IF(AQ34=AK34,0,AK34)</f>
        <v>0</v>
      </c>
      <c r="AX34" s="48">
        <f>IF(AQ34=AL34,0,AL34)</f>
        <v>0</v>
      </c>
      <c r="AY34" s="48">
        <f>IF(AQ34=AM34,0,AM34)</f>
        <v>0</v>
      </c>
      <c r="AZ34" s="48">
        <f>IF(AQ34=AN34,0,AN34)</f>
        <v>0</v>
      </c>
      <c r="BA34" s="48">
        <f>IF(AQ34=AO34,0,AO34)</f>
        <v>0</v>
      </c>
      <c r="BB34" s="48">
        <f>IF(AQ34=AP34,0,AP34)</f>
        <v>0</v>
      </c>
      <c r="BC34" s="41">
        <f>MAX(AS34:BB34)</f>
        <v>14</v>
      </c>
      <c r="BD34" s="44">
        <f>IF(C34="",0,1)</f>
        <v>1</v>
      </c>
      <c r="BE34" s="58">
        <f>10-(COUNTIF(AG34:AP34,0))</f>
        <v>2</v>
      </c>
      <c r="BF34" s="58"/>
    </row>
    <row r="35" spans="2:58" s="8" customFormat="1" ht="12.75">
      <c r="B35" s="68">
        <v>17</v>
      </c>
      <c r="C35" s="14" t="s">
        <v>70</v>
      </c>
      <c r="D35" s="13" t="s">
        <v>71</v>
      </c>
      <c r="E35" s="32">
        <v>30</v>
      </c>
      <c r="F35" s="56">
        <f>IF(E35=0,0,IF(E35="",0,LOOKUP(E35,Bodování!$A$2:$A$101,Bodování!$B$2:$B$101)))</f>
        <v>21</v>
      </c>
      <c r="G35" s="35">
        <v>20</v>
      </c>
      <c r="H35" s="57">
        <f>IF(G35=0,0,IF(G35="",0,LOOKUP(G35,Bodování!$A$2:$A$101,Bodování!$B$2:$B$101)))</f>
        <v>31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>IF(BE35&lt;7,0,AQ35)</f>
        <v>0</v>
      </c>
      <c r="Z35" s="49">
        <f>IF(Y35=0,0,LOOKUP(Y35,Bodování!$A$2:$A$101,Bodování!$B$2:$B$101))</f>
        <v>0</v>
      </c>
      <c r="AA35" s="49">
        <f>IF(BE35&lt;10,0,IF(AR35&gt;1,AQ35,BC35))</f>
        <v>0</v>
      </c>
      <c r="AB35" s="49">
        <f>IF(AA35=0,0,LOOKUP(AA35,Bodování!$A$2:$A$101,Bodování!$B$2:$B$101))</f>
        <v>0</v>
      </c>
      <c r="AC35" s="50">
        <f>IF(C35&gt;0,E35+G35+I35+K35+M35+O35+Q35+S35+U35+W35-Y35-AA35,"")</f>
        <v>50</v>
      </c>
      <c r="AD35" s="51">
        <f>IF(C35&gt;0,F35+H35+J35+L35+N35+P35+R35+T35+V35+X35-Z35-AB35,"")</f>
        <v>52</v>
      </c>
      <c r="AE35" s="36">
        <v>25</v>
      </c>
      <c r="AF35" s="17"/>
      <c r="AG35" s="48">
        <f>E35</f>
        <v>30</v>
      </c>
      <c r="AH35" s="48">
        <f>G35</f>
        <v>20</v>
      </c>
      <c r="AI35" s="48">
        <f>I35</f>
        <v>0</v>
      </c>
      <c r="AJ35" s="48">
        <f>K35</f>
        <v>0</v>
      </c>
      <c r="AK35" s="48">
        <f>M35</f>
        <v>0</v>
      </c>
      <c r="AL35" s="48">
        <f>O35</f>
        <v>0</v>
      </c>
      <c r="AM35" s="48">
        <f>Q35</f>
        <v>0</v>
      </c>
      <c r="AN35" s="48">
        <f>S35</f>
        <v>0</v>
      </c>
      <c r="AO35" s="48">
        <f>U35</f>
        <v>0</v>
      </c>
      <c r="AP35" s="48">
        <f>W35</f>
        <v>0</v>
      </c>
      <c r="AQ35" s="41">
        <f>MAX(AG35:AP35)</f>
        <v>30</v>
      </c>
      <c r="AR35" s="41">
        <f>COUNTIF(AG35:AP35,AQ35)</f>
        <v>1</v>
      </c>
      <c r="AS35" s="48">
        <f>IF(AQ35=AG35,0,AG35)</f>
        <v>0</v>
      </c>
      <c r="AT35" s="48">
        <f>IF(AQ35=AH35,0,AH35)</f>
        <v>20</v>
      </c>
      <c r="AU35" s="48">
        <f>IF(AQ35=AI35,0,AI35)</f>
        <v>0</v>
      </c>
      <c r="AV35" s="48">
        <f>IF(AQ35=AJ35,0,AJ35)</f>
        <v>0</v>
      </c>
      <c r="AW35" s="48">
        <f>IF(AQ35=AK35,0,AK35)</f>
        <v>0</v>
      </c>
      <c r="AX35" s="48">
        <f>IF(AQ35=AL35,0,AL35)</f>
        <v>0</v>
      </c>
      <c r="AY35" s="48">
        <f>IF(AQ35=AM35,0,AM35)</f>
        <v>0</v>
      </c>
      <c r="AZ35" s="48">
        <f>IF(AQ35=AN35,0,AN35)</f>
        <v>0</v>
      </c>
      <c r="BA35" s="48">
        <f>IF(AQ35=AO35,0,AO35)</f>
        <v>0</v>
      </c>
      <c r="BB35" s="48">
        <f>IF(AQ35=AP35,0,AP35)</f>
        <v>0</v>
      </c>
      <c r="BC35" s="41">
        <f>MAX(AS35:BB35)</f>
        <v>20</v>
      </c>
      <c r="BD35" s="44">
        <f>IF(C35="",0,1)</f>
        <v>1</v>
      </c>
      <c r="BE35" s="58">
        <f>10-(COUNTIF(AG35:AP35,0))</f>
        <v>2</v>
      </c>
      <c r="BF35" s="58"/>
    </row>
    <row r="36" spans="2:58" s="8" customFormat="1" ht="12.75">
      <c r="B36" s="68">
        <v>45</v>
      </c>
      <c r="C36" s="14" t="s">
        <v>93</v>
      </c>
      <c r="D36" s="13"/>
      <c r="E36" s="32"/>
      <c r="F36" s="56">
        <f>IF(E36=0,0,IF(E36="",0,LOOKUP(E36,Bodování!$A$2:$A$101,Bodování!$B$2:$B$101)))</f>
        <v>0</v>
      </c>
      <c r="G36" s="35">
        <v>32</v>
      </c>
      <c r="H36" s="57">
        <f>IF(G36=0,0,IF(G36="",0,LOOKUP(G36,Bodování!$A$2:$A$101,Bodování!$B$2:$B$101)))</f>
        <v>19</v>
      </c>
      <c r="I36" s="32">
        <v>18</v>
      </c>
      <c r="J36" s="56">
        <f>IF(I36=0,0,IF(I36="",0,LOOKUP(I36,Bodování!$A$2:$A$101,Bodování!$B$2:$B$101)))</f>
        <v>33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>IF(BE36&lt;7,0,AQ36)</f>
        <v>0</v>
      </c>
      <c r="Z36" s="49">
        <f>IF(Y36=0,0,LOOKUP(Y36,Bodování!$A$2:$A$101,Bodování!$B$2:$B$101))</f>
        <v>0</v>
      </c>
      <c r="AA36" s="49">
        <f>IF(BE36&lt;10,0,IF(AR36&gt;1,AQ36,BC36))</f>
        <v>0</v>
      </c>
      <c r="AB36" s="49">
        <f>IF(AA36=0,0,LOOKUP(AA36,Bodování!$A$2:$A$101,Bodování!$B$2:$B$101))</f>
        <v>0</v>
      </c>
      <c r="AC36" s="50">
        <f>IF(C36&gt;0,E36+G36+I36+K36+M36+O36+Q36+S36+U36+W36-Y36-AA36,"")</f>
        <v>50</v>
      </c>
      <c r="AD36" s="51">
        <f>IF(C36&gt;0,F36+H36+J36+L36+N36+P36+R36+T36+V36+X36-Z36-AB36,"")</f>
        <v>52</v>
      </c>
      <c r="AE36" s="36">
        <v>26</v>
      </c>
      <c r="AF36" s="17"/>
      <c r="AG36" s="48">
        <f>E36</f>
        <v>0</v>
      </c>
      <c r="AH36" s="48">
        <f>G36</f>
        <v>32</v>
      </c>
      <c r="AI36" s="48">
        <f>I36</f>
        <v>18</v>
      </c>
      <c r="AJ36" s="48">
        <f>K36</f>
        <v>0</v>
      </c>
      <c r="AK36" s="48">
        <f>M36</f>
        <v>0</v>
      </c>
      <c r="AL36" s="48">
        <f>O36</f>
        <v>0</v>
      </c>
      <c r="AM36" s="48">
        <f>Q36</f>
        <v>0</v>
      </c>
      <c r="AN36" s="48">
        <f>S36</f>
        <v>0</v>
      </c>
      <c r="AO36" s="48">
        <f>U36</f>
        <v>0</v>
      </c>
      <c r="AP36" s="48">
        <f>W36</f>
        <v>0</v>
      </c>
      <c r="AQ36" s="41">
        <f>MAX(AG36:AP36)</f>
        <v>32</v>
      </c>
      <c r="AR36" s="41">
        <f>COUNTIF(AG36:AP36,AQ36)</f>
        <v>1</v>
      </c>
      <c r="AS36" s="48">
        <f>IF(AQ36=AG36,0,AG36)</f>
        <v>0</v>
      </c>
      <c r="AT36" s="48">
        <f>IF(AQ36=AH36,0,AH36)</f>
        <v>0</v>
      </c>
      <c r="AU36" s="48">
        <f>IF(AQ36=AI36,0,AI36)</f>
        <v>18</v>
      </c>
      <c r="AV36" s="48">
        <f>IF(AQ36=AJ36,0,AJ36)</f>
        <v>0</v>
      </c>
      <c r="AW36" s="48">
        <f>IF(AQ36=AK36,0,AK36)</f>
        <v>0</v>
      </c>
      <c r="AX36" s="48">
        <f>IF(AQ36=AL36,0,AL36)</f>
        <v>0</v>
      </c>
      <c r="AY36" s="48">
        <f>IF(AQ36=AM36,0,AM36)</f>
        <v>0</v>
      </c>
      <c r="AZ36" s="48">
        <f>IF(AQ36=AN36,0,AN36)</f>
        <v>0</v>
      </c>
      <c r="BA36" s="48">
        <f>IF(AQ36=AO36,0,AO36)</f>
        <v>0</v>
      </c>
      <c r="BB36" s="48">
        <f>IF(AQ36=AP36,0,AP36)</f>
        <v>0</v>
      </c>
      <c r="BC36" s="41">
        <f>MAX(AS36:BB36)</f>
        <v>18</v>
      </c>
      <c r="BD36" s="44">
        <f>IF(C36="",0,1)</f>
        <v>1</v>
      </c>
      <c r="BE36" s="58">
        <f>10-(COUNTIF(AG36:AP36,0))</f>
        <v>2</v>
      </c>
      <c r="BF36" s="58"/>
    </row>
    <row r="37" spans="2:58" s="8" customFormat="1" ht="12.75">
      <c r="B37" s="68">
        <v>19</v>
      </c>
      <c r="C37" s="14" t="s">
        <v>41</v>
      </c>
      <c r="D37" s="13" t="s">
        <v>42</v>
      </c>
      <c r="E37" s="32">
        <v>5</v>
      </c>
      <c r="F37" s="56">
        <f>IF(E37=0,0,IF(E37="",0,LOOKUP(E37,Bodování!$A$2:$A$101,Bodování!$B$2:$B$101)))</f>
        <v>46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>IF(BE37&lt;7,0,AQ37)</f>
        <v>0</v>
      </c>
      <c r="Z37" s="49">
        <f>IF(Y37=0,0,LOOKUP(Y37,Bodování!$A$2:$A$101,Bodování!$B$2:$B$101))</f>
        <v>0</v>
      </c>
      <c r="AA37" s="49">
        <f>IF(BE37&lt;10,0,IF(AR37&gt;1,AQ37,BC37))</f>
        <v>0</v>
      </c>
      <c r="AB37" s="49">
        <f>IF(AA37=0,0,LOOKUP(AA37,Bodování!$A$2:$A$101,Bodování!$B$2:$B$101))</f>
        <v>0</v>
      </c>
      <c r="AC37" s="50">
        <f>IF(C37&gt;0,E37+G37+I37+K37+M37+O37+Q37+S37+U37+W37-Y37-AA37,"")</f>
        <v>5</v>
      </c>
      <c r="AD37" s="51">
        <f>IF(C37&gt;0,F37+H37+J37+L37+N37+P37+R37+T37+V37+X37-Z37-AB37,"")</f>
        <v>46</v>
      </c>
      <c r="AE37" s="36">
        <v>27</v>
      </c>
      <c r="AF37" s="17"/>
      <c r="AG37" s="48">
        <f>E37</f>
        <v>5</v>
      </c>
      <c r="AH37" s="48">
        <f>G37</f>
        <v>0</v>
      </c>
      <c r="AI37" s="48">
        <f>I37</f>
        <v>0</v>
      </c>
      <c r="AJ37" s="48">
        <f>K37</f>
        <v>0</v>
      </c>
      <c r="AK37" s="48">
        <f>M37</f>
        <v>0</v>
      </c>
      <c r="AL37" s="48">
        <f>O37</f>
        <v>0</v>
      </c>
      <c r="AM37" s="48">
        <f>Q37</f>
        <v>0</v>
      </c>
      <c r="AN37" s="48">
        <f>S37</f>
        <v>0</v>
      </c>
      <c r="AO37" s="48">
        <f>U37</f>
        <v>0</v>
      </c>
      <c r="AP37" s="48">
        <f>W37</f>
        <v>0</v>
      </c>
      <c r="AQ37" s="41">
        <f>MAX(AG37:AP37)</f>
        <v>5</v>
      </c>
      <c r="AR37" s="41">
        <f>COUNTIF(AG37:AP37,AQ37)</f>
        <v>1</v>
      </c>
      <c r="AS37" s="48">
        <f>IF(AQ37=AG37,0,AG37)</f>
        <v>0</v>
      </c>
      <c r="AT37" s="48">
        <f>IF(AQ37=AH37,0,AH37)</f>
        <v>0</v>
      </c>
      <c r="AU37" s="48">
        <f>IF(AQ37=AI37,0,AI37)</f>
        <v>0</v>
      </c>
      <c r="AV37" s="48">
        <f>IF(AQ37=AJ37,0,AJ37)</f>
        <v>0</v>
      </c>
      <c r="AW37" s="48">
        <f>IF(AQ37=AK37,0,AK37)</f>
        <v>0</v>
      </c>
      <c r="AX37" s="48">
        <f>IF(AQ37=AL37,0,AL37)</f>
        <v>0</v>
      </c>
      <c r="AY37" s="48">
        <f>IF(AQ37=AM37,0,AM37)</f>
        <v>0</v>
      </c>
      <c r="AZ37" s="48">
        <f>IF(AQ37=AN37,0,AN37)</f>
        <v>0</v>
      </c>
      <c r="BA37" s="48">
        <f>IF(AQ37=AO37,0,AO37)</f>
        <v>0</v>
      </c>
      <c r="BB37" s="48">
        <f>IF(AQ37=AP37,0,AP37)</f>
        <v>0</v>
      </c>
      <c r="BC37" s="41">
        <f>MAX(AS37:BB37)</f>
        <v>0</v>
      </c>
      <c r="BD37" s="44">
        <f>IF(C37="",0,1)</f>
        <v>1</v>
      </c>
      <c r="BE37" s="58">
        <f>10-(COUNTIF(AG37:AP37,0))</f>
        <v>1</v>
      </c>
      <c r="BF37" s="58"/>
    </row>
    <row r="38" spans="2:58" s="8" customFormat="1" ht="12.75">
      <c r="B38" s="68">
        <v>21</v>
      </c>
      <c r="C38" s="14" t="s">
        <v>73</v>
      </c>
      <c r="D38" s="13" t="s">
        <v>56</v>
      </c>
      <c r="E38" s="32">
        <v>32</v>
      </c>
      <c r="F38" s="56">
        <f>IF(E38=0,0,IF(E38="",0,LOOKUP(E38,Bodování!$A$2:$A$101,Bodování!$B$2:$B$101)))</f>
        <v>19</v>
      </c>
      <c r="G38" s="35">
        <v>26</v>
      </c>
      <c r="H38" s="57">
        <f>IF(G38=0,0,IF(G38="",0,LOOKUP(G38,Bodování!$A$2:$A$101,Bodování!$B$2:$B$101)))</f>
        <v>25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>IF(BE38&lt;7,0,AQ38)</f>
        <v>0</v>
      </c>
      <c r="Z38" s="49">
        <f>IF(Y38=0,0,LOOKUP(Y38,Bodování!$A$2:$A$101,Bodování!$B$2:$B$101))</f>
        <v>0</v>
      </c>
      <c r="AA38" s="49">
        <f>IF(BE38&lt;10,0,IF(AR38&gt;1,AQ38,BC38))</f>
        <v>0</v>
      </c>
      <c r="AB38" s="49">
        <f>IF(AA38=0,0,LOOKUP(AA38,Bodování!$A$2:$A$101,Bodování!$B$2:$B$101))</f>
        <v>0</v>
      </c>
      <c r="AC38" s="50">
        <f>IF(C38&gt;0,E38+G38+I38+K38+M38+O38+Q38+S38+U38+W38-Y38-AA38,"")</f>
        <v>58</v>
      </c>
      <c r="AD38" s="51">
        <f>IF(C38&gt;0,F38+H38+J38+L38+N38+P38+R38+T38+V38+X38-Z38-AB38,"")</f>
        <v>44</v>
      </c>
      <c r="AE38" s="36">
        <v>28</v>
      </c>
      <c r="AF38" s="17"/>
      <c r="AG38" s="48">
        <f>E38</f>
        <v>32</v>
      </c>
      <c r="AH38" s="48">
        <f>G38</f>
        <v>26</v>
      </c>
      <c r="AI38" s="48">
        <f>I38</f>
        <v>0</v>
      </c>
      <c r="AJ38" s="48">
        <f>K38</f>
        <v>0</v>
      </c>
      <c r="AK38" s="48">
        <f>M38</f>
        <v>0</v>
      </c>
      <c r="AL38" s="48">
        <f>O38</f>
        <v>0</v>
      </c>
      <c r="AM38" s="48">
        <f>Q38</f>
        <v>0</v>
      </c>
      <c r="AN38" s="48">
        <f>S38</f>
        <v>0</v>
      </c>
      <c r="AO38" s="48">
        <f>U38</f>
        <v>0</v>
      </c>
      <c r="AP38" s="48">
        <f>W38</f>
        <v>0</v>
      </c>
      <c r="AQ38" s="41">
        <f>MAX(AG38:AP38)</f>
        <v>32</v>
      </c>
      <c r="AR38" s="41">
        <f>COUNTIF(AG38:AP38,AQ38)</f>
        <v>1</v>
      </c>
      <c r="AS38" s="48">
        <f>IF(AQ38=AG38,0,AG38)</f>
        <v>0</v>
      </c>
      <c r="AT38" s="48">
        <f>IF(AQ38=AH38,0,AH38)</f>
        <v>26</v>
      </c>
      <c r="AU38" s="48">
        <f>IF(AQ38=AI38,0,AI38)</f>
        <v>0</v>
      </c>
      <c r="AV38" s="48">
        <f>IF(AQ38=AJ38,0,AJ38)</f>
        <v>0</v>
      </c>
      <c r="AW38" s="48">
        <f>IF(AQ38=AK38,0,AK38)</f>
        <v>0</v>
      </c>
      <c r="AX38" s="48">
        <f>IF(AQ38=AL38,0,AL38)</f>
        <v>0</v>
      </c>
      <c r="AY38" s="48">
        <f>IF(AQ38=AM38,0,AM38)</f>
        <v>0</v>
      </c>
      <c r="AZ38" s="48">
        <f>IF(AQ38=AN38,0,AN38)</f>
        <v>0</v>
      </c>
      <c r="BA38" s="48">
        <f>IF(AQ38=AO38,0,AO38)</f>
        <v>0</v>
      </c>
      <c r="BB38" s="48">
        <f>IF(AQ38=AP38,0,AP38)</f>
        <v>0</v>
      </c>
      <c r="BC38" s="41">
        <f>MAX(AS38:BB38)</f>
        <v>26</v>
      </c>
      <c r="BD38" s="44">
        <f>IF(C38="",0,1)</f>
        <v>1</v>
      </c>
      <c r="BE38" s="58">
        <f>10-(COUNTIF(AG38:AP38,0))</f>
        <v>2</v>
      </c>
      <c r="BF38" s="58"/>
    </row>
    <row r="39" spans="2:58" s="8" customFormat="1" ht="12.75">
      <c r="B39" s="68">
        <v>22</v>
      </c>
      <c r="C39" s="14" t="s">
        <v>47</v>
      </c>
      <c r="D39" s="13" t="s">
        <v>42</v>
      </c>
      <c r="E39" s="32">
        <v>8</v>
      </c>
      <c r="F39" s="56">
        <f>IF(E39=0,0,IF(E39="",0,LOOKUP(E39,Bodování!$A$2:$A$101,Bodování!$B$2:$B$101)))</f>
        <v>43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>IF(BE39&lt;7,0,AQ39)</f>
        <v>0</v>
      </c>
      <c r="Z39" s="49">
        <f>IF(Y39=0,0,LOOKUP(Y39,Bodování!$A$2:$A$101,Bodování!$B$2:$B$101))</f>
        <v>0</v>
      </c>
      <c r="AA39" s="49">
        <f>IF(BE39&lt;10,0,IF(AR39&gt;1,AQ39,BC39))</f>
        <v>0</v>
      </c>
      <c r="AB39" s="49">
        <f>IF(AA39=0,0,LOOKUP(AA39,Bodování!$A$2:$A$101,Bodování!$B$2:$B$101))</f>
        <v>0</v>
      </c>
      <c r="AC39" s="50">
        <f>IF(C39&gt;0,E39+G39+I39+K39+M39+O39+Q39+S39+U39+W39-Y39-AA39,"")</f>
        <v>8</v>
      </c>
      <c r="AD39" s="51">
        <f>IF(C39&gt;0,F39+H39+J39+L39+N39+P39+R39+T39+V39+X39-Z39-AB39,"")</f>
        <v>43</v>
      </c>
      <c r="AE39" s="36">
        <v>29</v>
      </c>
      <c r="AF39" s="17"/>
      <c r="AG39" s="48">
        <f>E39</f>
        <v>8</v>
      </c>
      <c r="AH39" s="48">
        <f>G39</f>
        <v>0</v>
      </c>
      <c r="AI39" s="48">
        <f>I39</f>
        <v>0</v>
      </c>
      <c r="AJ39" s="48">
        <f>K39</f>
        <v>0</v>
      </c>
      <c r="AK39" s="48">
        <f>M39</f>
        <v>0</v>
      </c>
      <c r="AL39" s="48">
        <f>O39</f>
        <v>0</v>
      </c>
      <c r="AM39" s="48">
        <f>Q39</f>
        <v>0</v>
      </c>
      <c r="AN39" s="48">
        <f>S39</f>
        <v>0</v>
      </c>
      <c r="AO39" s="48">
        <f>U39</f>
        <v>0</v>
      </c>
      <c r="AP39" s="48">
        <f>W39</f>
        <v>0</v>
      </c>
      <c r="AQ39" s="41">
        <f>MAX(AG39:AP39)</f>
        <v>8</v>
      </c>
      <c r="AR39" s="41">
        <f>COUNTIF(AG39:AP39,AQ39)</f>
        <v>1</v>
      </c>
      <c r="AS39" s="48">
        <f>IF(AQ39=AG39,0,AG39)</f>
        <v>0</v>
      </c>
      <c r="AT39" s="48">
        <f>IF(AQ39=AH39,0,AH39)</f>
        <v>0</v>
      </c>
      <c r="AU39" s="48">
        <f>IF(AQ39=AI39,0,AI39)</f>
        <v>0</v>
      </c>
      <c r="AV39" s="48">
        <f>IF(AQ39=AJ39,0,AJ39)</f>
        <v>0</v>
      </c>
      <c r="AW39" s="48">
        <f>IF(AQ39=AK39,0,AK39)</f>
        <v>0</v>
      </c>
      <c r="AX39" s="48">
        <f>IF(AQ39=AL39,0,AL39)</f>
        <v>0</v>
      </c>
      <c r="AY39" s="48">
        <f>IF(AQ39=AM39,0,AM39)</f>
        <v>0</v>
      </c>
      <c r="AZ39" s="48">
        <f>IF(AQ39=AN39,0,AN39)</f>
        <v>0</v>
      </c>
      <c r="BA39" s="48">
        <f>IF(AQ39=AO39,0,AO39)</f>
        <v>0</v>
      </c>
      <c r="BB39" s="48">
        <f>IF(AQ39=AP39,0,AP39)</f>
        <v>0</v>
      </c>
      <c r="BC39" s="41">
        <f>MAX(AS39:BB39)</f>
        <v>0</v>
      </c>
      <c r="BD39" s="44">
        <f>IF(C39="",0,1)</f>
        <v>1</v>
      </c>
      <c r="BE39" s="58">
        <f>10-(COUNTIF(AG39:AP39,0))</f>
        <v>1</v>
      </c>
      <c r="BF39" s="58"/>
    </row>
    <row r="40" spans="2:58" s="8" customFormat="1" ht="12.75">
      <c r="B40" s="68">
        <v>24</v>
      </c>
      <c r="C40" s="14" t="s">
        <v>48</v>
      </c>
      <c r="D40" s="13"/>
      <c r="E40" s="32">
        <v>9</v>
      </c>
      <c r="F40" s="56">
        <f>IF(E40=0,0,IF(E40="",0,LOOKUP(E40,Bodování!$A$2:$A$101,Bodování!$B$2:$B$101)))</f>
        <v>42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>IF(BE40&lt;7,0,AQ40)</f>
        <v>0</v>
      </c>
      <c r="Z40" s="49">
        <f>IF(Y40=0,0,LOOKUP(Y40,Bodování!$A$2:$A$101,Bodování!$B$2:$B$101))</f>
        <v>0</v>
      </c>
      <c r="AA40" s="49">
        <f>IF(BE40&lt;10,0,IF(AR40&gt;1,AQ40,BC40))</f>
        <v>0</v>
      </c>
      <c r="AB40" s="49">
        <f>IF(AA40=0,0,LOOKUP(AA40,Bodování!$A$2:$A$101,Bodování!$B$2:$B$101))</f>
        <v>0</v>
      </c>
      <c r="AC40" s="50">
        <f>IF(C40&gt;0,E40+G40+I40+K40+M40+O40+Q40+S40+U40+W40-Y40-AA40,"")</f>
        <v>9</v>
      </c>
      <c r="AD40" s="51">
        <f>IF(C40&gt;0,F40+H40+J40+L40+N40+P40+R40+T40+V40+X40-Z40-AB40,"")</f>
        <v>42</v>
      </c>
      <c r="AE40" s="36">
        <v>30</v>
      </c>
      <c r="AF40" s="17"/>
      <c r="AG40" s="48">
        <f>E40</f>
        <v>9</v>
      </c>
      <c r="AH40" s="48">
        <f>G40</f>
        <v>0</v>
      </c>
      <c r="AI40" s="48">
        <f>I40</f>
        <v>0</v>
      </c>
      <c r="AJ40" s="48">
        <f>K40</f>
        <v>0</v>
      </c>
      <c r="AK40" s="48">
        <f>M40</f>
        <v>0</v>
      </c>
      <c r="AL40" s="48">
        <f>O40</f>
        <v>0</v>
      </c>
      <c r="AM40" s="48">
        <f>Q40</f>
        <v>0</v>
      </c>
      <c r="AN40" s="48">
        <f>S40</f>
        <v>0</v>
      </c>
      <c r="AO40" s="48">
        <f>U40</f>
        <v>0</v>
      </c>
      <c r="AP40" s="48">
        <f>W40</f>
        <v>0</v>
      </c>
      <c r="AQ40" s="41">
        <f>MAX(AG40:AP40)</f>
        <v>9</v>
      </c>
      <c r="AR40" s="41">
        <f>COUNTIF(AG40:AP40,AQ40)</f>
        <v>1</v>
      </c>
      <c r="AS40" s="48">
        <f>IF(AQ40=AG40,0,AG40)</f>
        <v>0</v>
      </c>
      <c r="AT40" s="48">
        <f>IF(AQ40=AH40,0,AH40)</f>
        <v>0</v>
      </c>
      <c r="AU40" s="48">
        <f>IF(AQ40=AI40,0,AI40)</f>
        <v>0</v>
      </c>
      <c r="AV40" s="48">
        <f>IF(AQ40=AJ40,0,AJ40)</f>
        <v>0</v>
      </c>
      <c r="AW40" s="48">
        <f>IF(AQ40=AK40,0,AK40)</f>
        <v>0</v>
      </c>
      <c r="AX40" s="48">
        <f>IF(AQ40=AL40,0,AL40)</f>
        <v>0</v>
      </c>
      <c r="AY40" s="48">
        <f>IF(AQ40=AM40,0,AM40)</f>
        <v>0</v>
      </c>
      <c r="AZ40" s="48">
        <f>IF(AQ40=AN40,0,AN40)</f>
        <v>0</v>
      </c>
      <c r="BA40" s="48">
        <f>IF(AQ40=AO40,0,AO40)</f>
        <v>0</v>
      </c>
      <c r="BB40" s="48">
        <f>IF(AQ40=AP40,0,AP40)</f>
        <v>0</v>
      </c>
      <c r="BC40" s="41">
        <f>MAX(AS40:BB40)</f>
        <v>0</v>
      </c>
      <c r="BD40" s="44">
        <f>IF(C40="",0,1)</f>
        <v>1</v>
      </c>
      <c r="BE40" s="58">
        <f>10-(COUNTIF(AG40:AP40,0))</f>
        <v>1</v>
      </c>
      <c r="BF40" s="58"/>
    </row>
    <row r="41" spans="2:58" s="8" customFormat="1" ht="12.75">
      <c r="B41" s="68">
        <v>25</v>
      </c>
      <c r="C41" s="14" t="s">
        <v>81</v>
      </c>
      <c r="D41" s="13" t="s">
        <v>67</v>
      </c>
      <c r="E41" s="32"/>
      <c r="F41" s="56">
        <f>IF(E41=0,0,IF(E41="",0,LOOKUP(E41,Bodování!$A$2:$A$101,Bodování!$B$2:$B$101)))</f>
        <v>0</v>
      </c>
      <c r="G41" s="35">
        <v>9</v>
      </c>
      <c r="H41" s="57">
        <f>IF(G41=0,0,IF(G41="",0,LOOKUP(G41,Bodování!$A$2:$A$101,Bodování!$B$2:$B$101)))</f>
        <v>42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>IF(BE41&lt;7,0,AQ41)</f>
        <v>0</v>
      </c>
      <c r="Z41" s="49">
        <f>IF(Y41=0,0,LOOKUP(Y41,Bodování!$A$2:$A$101,Bodování!$B$2:$B$101))</f>
        <v>0</v>
      </c>
      <c r="AA41" s="49">
        <f>IF(BE41&lt;10,0,IF(AR41&gt;1,AQ41,BC41))</f>
        <v>0</v>
      </c>
      <c r="AB41" s="49">
        <f>IF(AA41=0,0,LOOKUP(AA41,Bodování!$A$2:$A$101,Bodování!$B$2:$B$101))</f>
        <v>0</v>
      </c>
      <c r="AC41" s="50">
        <f>IF(C41&gt;0,E41+G41+I41+K41+M41+O41+Q41+S41+U41+W41-Y41-AA41,"")</f>
        <v>9</v>
      </c>
      <c r="AD41" s="51">
        <f>IF(C41&gt;0,F41+H41+J41+L41+N41+P41+R41+T41+V41+X41-Z41-AB41,"")</f>
        <v>42</v>
      </c>
      <c r="AE41" s="36">
        <v>31</v>
      </c>
      <c r="AF41" s="17"/>
      <c r="AG41" s="48">
        <f>E41</f>
        <v>0</v>
      </c>
      <c r="AH41" s="48">
        <f>G41</f>
        <v>9</v>
      </c>
      <c r="AI41" s="48">
        <f>I41</f>
        <v>0</v>
      </c>
      <c r="AJ41" s="48">
        <f>K41</f>
        <v>0</v>
      </c>
      <c r="AK41" s="48">
        <f>M41</f>
        <v>0</v>
      </c>
      <c r="AL41" s="48">
        <f>O41</f>
        <v>0</v>
      </c>
      <c r="AM41" s="48">
        <f>Q41</f>
        <v>0</v>
      </c>
      <c r="AN41" s="48">
        <f>S41</f>
        <v>0</v>
      </c>
      <c r="AO41" s="48">
        <f>U41</f>
        <v>0</v>
      </c>
      <c r="AP41" s="48">
        <f>W41</f>
        <v>0</v>
      </c>
      <c r="AQ41" s="41">
        <f>MAX(AG41:AP41)</f>
        <v>9</v>
      </c>
      <c r="AR41" s="41">
        <f>COUNTIF(AG41:AP41,AQ41)</f>
        <v>1</v>
      </c>
      <c r="AS41" s="48">
        <f>IF(AQ41=AG41,0,AG41)</f>
        <v>0</v>
      </c>
      <c r="AT41" s="48">
        <f>IF(AQ41=AH41,0,AH41)</f>
        <v>0</v>
      </c>
      <c r="AU41" s="48">
        <f>IF(AQ41=AI41,0,AI41)</f>
        <v>0</v>
      </c>
      <c r="AV41" s="48">
        <f>IF(AQ41=AJ41,0,AJ41)</f>
        <v>0</v>
      </c>
      <c r="AW41" s="48">
        <f>IF(AQ41=AK41,0,AK41)</f>
        <v>0</v>
      </c>
      <c r="AX41" s="48">
        <f>IF(AQ41=AL41,0,AL41)</f>
        <v>0</v>
      </c>
      <c r="AY41" s="48">
        <f>IF(AQ41=AM41,0,AM41)</f>
        <v>0</v>
      </c>
      <c r="AZ41" s="48">
        <f>IF(AQ41=AN41,0,AN41)</f>
        <v>0</v>
      </c>
      <c r="BA41" s="48">
        <f>IF(AQ41=AO41,0,AO41)</f>
        <v>0</v>
      </c>
      <c r="BB41" s="48">
        <f>IF(AQ41=AP41,0,AP41)</f>
        <v>0</v>
      </c>
      <c r="BC41" s="41">
        <f>MAX(AS41:BB41)</f>
        <v>0</v>
      </c>
      <c r="BD41" s="44">
        <f>IF(C41="",0,1)</f>
        <v>1</v>
      </c>
      <c r="BE41" s="58">
        <f>10-(COUNTIF(AG41:AP41,0))</f>
        <v>1</v>
      </c>
      <c r="BF41" s="58"/>
    </row>
    <row r="42" spans="2:58" s="8" customFormat="1" ht="12.75">
      <c r="B42" s="68">
        <v>49</v>
      </c>
      <c r="C42" s="14" t="s">
        <v>98</v>
      </c>
      <c r="D42" s="13" t="s">
        <v>99</v>
      </c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>
        <v>9</v>
      </c>
      <c r="J42" s="56">
        <f>IF(I42=0,0,IF(I42="",0,LOOKUP(I42,Bodování!$A$2:$A$101,Bodování!$B$2:$B$101)))</f>
        <v>42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>IF(BE42&lt;7,0,AQ42)</f>
        <v>0</v>
      </c>
      <c r="Z42" s="49">
        <f>IF(Y42=0,0,LOOKUP(Y42,Bodování!$A$2:$A$101,Bodování!$B$2:$B$101))</f>
        <v>0</v>
      </c>
      <c r="AA42" s="49">
        <f>IF(BE42&lt;10,0,IF(AR42&gt;1,AQ42,BC42))</f>
        <v>0</v>
      </c>
      <c r="AB42" s="49">
        <f>IF(AA42=0,0,LOOKUP(AA42,Bodování!$A$2:$A$101,Bodování!$B$2:$B$101))</f>
        <v>0</v>
      </c>
      <c r="AC42" s="50">
        <f>IF(C42&gt;0,E42+G42+I42+K42+M42+O42+Q42+S42+U42+W42-Y42-AA42,"")</f>
        <v>9</v>
      </c>
      <c r="AD42" s="51">
        <f>IF(C42&gt;0,F42+H42+J42+L42+N42+P42+R42+T42+V42+X42-Z42-AB42,"")</f>
        <v>42</v>
      </c>
      <c r="AE42" s="36">
        <v>32</v>
      </c>
      <c r="AF42" s="17"/>
      <c r="AG42" s="48">
        <f>E42</f>
        <v>0</v>
      </c>
      <c r="AH42" s="48">
        <f>G42</f>
        <v>0</v>
      </c>
      <c r="AI42" s="48">
        <f>I42</f>
        <v>9</v>
      </c>
      <c r="AJ42" s="48">
        <f>K42</f>
        <v>0</v>
      </c>
      <c r="AK42" s="48">
        <f>M42</f>
        <v>0</v>
      </c>
      <c r="AL42" s="48">
        <f>O42</f>
        <v>0</v>
      </c>
      <c r="AM42" s="48">
        <f>Q42</f>
        <v>0</v>
      </c>
      <c r="AN42" s="48">
        <f>S42</f>
        <v>0</v>
      </c>
      <c r="AO42" s="48">
        <f>U42</f>
        <v>0</v>
      </c>
      <c r="AP42" s="48">
        <f>W42</f>
        <v>0</v>
      </c>
      <c r="AQ42" s="41">
        <f>MAX(AG42:AP42)</f>
        <v>9</v>
      </c>
      <c r="AR42" s="41">
        <f>COUNTIF(AG42:AP42,AQ42)</f>
        <v>1</v>
      </c>
      <c r="AS42" s="48">
        <f>IF(AQ42=AG42,0,AG42)</f>
        <v>0</v>
      </c>
      <c r="AT42" s="48">
        <f>IF(AQ42=AH42,0,AH42)</f>
        <v>0</v>
      </c>
      <c r="AU42" s="48">
        <f>IF(AQ42=AI42,0,AI42)</f>
        <v>0</v>
      </c>
      <c r="AV42" s="48">
        <f>IF(AQ42=AJ42,0,AJ42)</f>
        <v>0</v>
      </c>
      <c r="AW42" s="48">
        <f>IF(AQ42=AK42,0,AK42)</f>
        <v>0</v>
      </c>
      <c r="AX42" s="48">
        <f>IF(AQ42=AL42,0,AL42)</f>
        <v>0</v>
      </c>
      <c r="AY42" s="48">
        <f>IF(AQ42=AM42,0,AM42)</f>
        <v>0</v>
      </c>
      <c r="AZ42" s="48">
        <f>IF(AQ42=AN42,0,AN42)</f>
        <v>0</v>
      </c>
      <c r="BA42" s="48">
        <f>IF(AQ42=AO42,0,AO42)</f>
        <v>0</v>
      </c>
      <c r="BB42" s="48">
        <f>IF(AQ42=AP42,0,AP42)</f>
        <v>0</v>
      </c>
      <c r="BC42" s="41">
        <f>MAX(AS42:BB42)</f>
        <v>0</v>
      </c>
      <c r="BD42" s="44">
        <f>IF(C42="",0,1)</f>
        <v>1</v>
      </c>
      <c r="BE42" s="58">
        <f>10-(COUNTIF(AG42:AP42,0))</f>
        <v>1</v>
      </c>
      <c r="BF42" s="58"/>
    </row>
    <row r="43" spans="2:58" s="8" customFormat="1" ht="12.75">
      <c r="B43" s="68">
        <v>26</v>
      </c>
      <c r="C43" s="14" t="s">
        <v>49</v>
      </c>
      <c r="D43" s="13" t="s">
        <v>50</v>
      </c>
      <c r="E43" s="32">
        <v>10</v>
      </c>
      <c r="F43" s="56">
        <f>IF(E43=0,0,IF(E43="",0,LOOKUP(E43,Bodování!$A$2:$A$101,Bodování!$B$2:$B$101)))</f>
        <v>41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>IF(BE43&lt;7,0,AQ43)</f>
        <v>0</v>
      </c>
      <c r="Z43" s="49">
        <f>IF(Y43=0,0,LOOKUP(Y43,Bodování!$A$2:$A$101,Bodování!$B$2:$B$101))</f>
        <v>0</v>
      </c>
      <c r="AA43" s="49">
        <f>IF(BE43&lt;10,0,IF(AR43&gt;1,AQ43,BC43))</f>
        <v>0</v>
      </c>
      <c r="AB43" s="49">
        <f>IF(AA43=0,0,LOOKUP(AA43,Bodování!$A$2:$A$101,Bodování!$B$2:$B$101))</f>
        <v>0</v>
      </c>
      <c r="AC43" s="50">
        <f>IF(C43&gt;0,E43+G43+I43+K43+M43+O43+Q43+S43+U43+W43-Y43-AA43,"")</f>
        <v>10</v>
      </c>
      <c r="AD43" s="51">
        <f>IF(C43&gt;0,F43+H43+J43+L43+N43+P43+R43+T43+V43+X43-Z43-AB43,"")</f>
        <v>41</v>
      </c>
      <c r="AE43" s="36">
        <v>33</v>
      </c>
      <c r="AF43" s="17"/>
      <c r="AG43" s="48">
        <f>E43</f>
        <v>10</v>
      </c>
      <c r="AH43" s="48">
        <f>G43</f>
        <v>0</v>
      </c>
      <c r="AI43" s="48">
        <f>I43</f>
        <v>0</v>
      </c>
      <c r="AJ43" s="48">
        <f>K43</f>
        <v>0</v>
      </c>
      <c r="AK43" s="48">
        <f>M43</f>
        <v>0</v>
      </c>
      <c r="AL43" s="48">
        <f>O43</f>
        <v>0</v>
      </c>
      <c r="AM43" s="48">
        <f>Q43</f>
        <v>0</v>
      </c>
      <c r="AN43" s="48">
        <f>S43</f>
        <v>0</v>
      </c>
      <c r="AO43" s="48">
        <f>U43</f>
        <v>0</v>
      </c>
      <c r="AP43" s="48">
        <f>W43</f>
        <v>0</v>
      </c>
      <c r="AQ43" s="41">
        <f>MAX(AG43:AP43)</f>
        <v>10</v>
      </c>
      <c r="AR43" s="41">
        <f>COUNTIF(AG43:AP43,AQ43)</f>
        <v>1</v>
      </c>
      <c r="AS43" s="48">
        <f>IF(AQ43=AG43,0,AG43)</f>
        <v>0</v>
      </c>
      <c r="AT43" s="48">
        <f>IF(AQ43=AH43,0,AH43)</f>
        <v>0</v>
      </c>
      <c r="AU43" s="48">
        <f>IF(AQ43=AI43,0,AI43)</f>
        <v>0</v>
      </c>
      <c r="AV43" s="48">
        <f>IF(AQ43=AJ43,0,AJ43)</f>
        <v>0</v>
      </c>
      <c r="AW43" s="48">
        <f>IF(AQ43=AK43,0,AK43)</f>
        <v>0</v>
      </c>
      <c r="AX43" s="48">
        <f>IF(AQ43=AL43,0,AL43)</f>
        <v>0</v>
      </c>
      <c r="AY43" s="48">
        <f>IF(AQ43=AM43,0,AM43)</f>
        <v>0</v>
      </c>
      <c r="AZ43" s="48">
        <f>IF(AQ43=AN43,0,AN43)</f>
        <v>0</v>
      </c>
      <c r="BA43" s="48">
        <f>IF(AQ43=AO43,0,AO43)</f>
        <v>0</v>
      </c>
      <c r="BB43" s="48">
        <f>IF(AQ43=AP43,0,AP43)</f>
        <v>0</v>
      </c>
      <c r="BC43" s="41">
        <f>MAX(AS43:BB43)</f>
        <v>0</v>
      </c>
      <c r="BD43" s="44">
        <f>IF(C43="",0,1)</f>
        <v>1</v>
      </c>
      <c r="BE43" s="58">
        <f>10-(COUNTIF(AG43:AP43,0))</f>
        <v>1</v>
      </c>
      <c r="BF43" s="58"/>
    </row>
    <row r="44" spans="2:58" s="8" customFormat="1" ht="12.75">
      <c r="B44" s="68">
        <v>28</v>
      </c>
      <c r="C44" s="14" t="s">
        <v>53</v>
      </c>
      <c r="D44" s="13" t="s">
        <v>38</v>
      </c>
      <c r="E44" s="32">
        <v>12</v>
      </c>
      <c r="F44" s="56">
        <f>IF(E44=0,0,IF(E44="",0,LOOKUP(E44,Bodování!$A$2:$A$101,Bodování!$B$2:$B$101)))</f>
        <v>39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>IF(BE44&lt;7,0,AQ44)</f>
        <v>0</v>
      </c>
      <c r="Z44" s="49">
        <f>IF(Y44=0,0,LOOKUP(Y44,Bodování!$A$2:$A$101,Bodování!$B$2:$B$101))</f>
        <v>0</v>
      </c>
      <c r="AA44" s="49">
        <f>IF(BE44&lt;10,0,IF(AR44&gt;1,AQ44,BC44))</f>
        <v>0</v>
      </c>
      <c r="AB44" s="49">
        <f>IF(AA44=0,0,LOOKUP(AA44,Bodování!$A$2:$A$101,Bodování!$B$2:$B$101))</f>
        <v>0</v>
      </c>
      <c r="AC44" s="50">
        <f>IF(C44&gt;0,E44+G44+I44+K44+M44+O44+Q44+S44+U44+W44-Y44-AA44,"")</f>
        <v>12</v>
      </c>
      <c r="AD44" s="51">
        <f>IF(C44&gt;0,F44+H44+J44+L44+N44+P44+R44+T44+V44+X44-Z44-AB44,"")</f>
        <v>39</v>
      </c>
      <c r="AE44" s="36">
        <v>34</v>
      </c>
      <c r="AF44" s="17"/>
      <c r="AG44" s="48">
        <f>E44</f>
        <v>12</v>
      </c>
      <c r="AH44" s="48">
        <f>G44</f>
        <v>0</v>
      </c>
      <c r="AI44" s="48">
        <f>I44</f>
        <v>0</v>
      </c>
      <c r="AJ44" s="48">
        <f>K44</f>
        <v>0</v>
      </c>
      <c r="AK44" s="48">
        <f>M44</f>
        <v>0</v>
      </c>
      <c r="AL44" s="48">
        <f>O44</f>
        <v>0</v>
      </c>
      <c r="AM44" s="48">
        <f>Q44</f>
        <v>0</v>
      </c>
      <c r="AN44" s="48">
        <f>S44</f>
        <v>0</v>
      </c>
      <c r="AO44" s="48">
        <f>U44</f>
        <v>0</v>
      </c>
      <c r="AP44" s="48">
        <f>W44</f>
        <v>0</v>
      </c>
      <c r="AQ44" s="41">
        <f>MAX(AG44:AP44)</f>
        <v>12</v>
      </c>
      <c r="AR44" s="41">
        <f>COUNTIF(AG44:AP44,AQ44)</f>
        <v>1</v>
      </c>
      <c r="AS44" s="48">
        <f>IF(AQ44=AG44,0,AG44)</f>
        <v>0</v>
      </c>
      <c r="AT44" s="48">
        <f>IF(AQ44=AH44,0,AH44)</f>
        <v>0</v>
      </c>
      <c r="AU44" s="48">
        <f>IF(AQ44=AI44,0,AI44)</f>
        <v>0</v>
      </c>
      <c r="AV44" s="48">
        <f>IF(AQ44=AJ44,0,AJ44)</f>
        <v>0</v>
      </c>
      <c r="AW44" s="48">
        <f>IF(AQ44=AK44,0,AK44)</f>
        <v>0</v>
      </c>
      <c r="AX44" s="48">
        <f>IF(AQ44=AL44,0,AL44)</f>
        <v>0</v>
      </c>
      <c r="AY44" s="48">
        <f>IF(AQ44=AM44,0,AM44)</f>
        <v>0</v>
      </c>
      <c r="AZ44" s="48">
        <f>IF(AQ44=AN44,0,AN44)</f>
        <v>0</v>
      </c>
      <c r="BA44" s="48">
        <f>IF(AQ44=AO44,0,AO44)</f>
        <v>0</v>
      </c>
      <c r="BB44" s="48">
        <f>IF(AQ44=AP44,0,AP44)</f>
        <v>0</v>
      </c>
      <c r="BC44" s="41">
        <f>MAX(AS44:BB44)</f>
        <v>0</v>
      </c>
      <c r="BD44" s="44">
        <f>IF(C44="",0,1)</f>
        <v>1</v>
      </c>
      <c r="BE44" s="58">
        <f>10-(COUNTIF(AG44:AP44,0))</f>
        <v>1</v>
      </c>
      <c r="BF44" s="58"/>
    </row>
    <row r="45" spans="2:58" s="8" customFormat="1" ht="12.75">
      <c r="B45" s="68">
        <v>50</v>
      </c>
      <c r="C45" s="14" t="s">
        <v>101</v>
      </c>
      <c r="D45" s="13" t="s">
        <v>99</v>
      </c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>
        <v>12</v>
      </c>
      <c r="J45" s="56">
        <f>IF(I45=0,0,IF(I45="",0,LOOKUP(I45,Bodování!$A$2:$A$101,Bodování!$B$2:$B$101)))</f>
        <v>39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>IF(BE45&lt;7,0,AQ45)</f>
        <v>0</v>
      </c>
      <c r="Z45" s="49">
        <f>IF(Y45=0,0,LOOKUP(Y45,Bodování!$A$2:$A$101,Bodování!$B$2:$B$101))</f>
        <v>0</v>
      </c>
      <c r="AA45" s="49">
        <f>IF(BE45&lt;10,0,IF(AR45&gt;1,AQ45,BC45))</f>
        <v>0</v>
      </c>
      <c r="AB45" s="49">
        <f>IF(AA45=0,0,LOOKUP(AA45,Bodování!$A$2:$A$101,Bodování!$B$2:$B$101))</f>
        <v>0</v>
      </c>
      <c r="AC45" s="50">
        <f>IF(C45&gt;0,E45+G45+I45+K45+M45+O45+Q45+S45+U45+W45-Y45-AA45,"")</f>
        <v>12</v>
      </c>
      <c r="AD45" s="51">
        <f>IF(C45&gt;0,F45+H45+J45+L45+N45+P45+R45+T45+V45+X45-Z45-AB45,"")</f>
        <v>39</v>
      </c>
      <c r="AE45" s="36">
        <v>35</v>
      </c>
      <c r="AF45" s="17"/>
      <c r="AG45" s="48">
        <f>E45</f>
        <v>0</v>
      </c>
      <c r="AH45" s="48">
        <f>G45</f>
        <v>0</v>
      </c>
      <c r="AI45" s="48">
        <f>I45</f>
        <v>12</v>
      </c>
      <c r="AJ45" s="48">
        <f>K45</f>
        <v>0</v>
      </c>
      <c r="AK45" s="48">
        <f>M45</f>
        <v>0</v>
      </c>
      <c r="AL45" s="48">
        <f>O45</f>
        <v>0</v>
      </c>
      <c r="AM45" s="48">
        <f>Q45</f>
        <v>0</v>
      </c>
      <c r="AN45" s="48">
        <f>S45</f>
        <v>0</v>
      </c>
      <c r="AO45" s="48">
        <f>U45</f>
        <v>0</v>
      </c>
      <c r="AP45" s="48">
        <f>W45</f>
        <v>0</v>
      </c>
      <c r="AQ45" s="41">
        <f>MAX(AG45:AP45)</f>
        <v>12</v>
      </c>
      <c r="AR45" s="41">
        <f>COUNTIF(AG45:AP45,AQ45)</f>
        <v>1</v>
      </c>
      <c r="AS45" s="48">
        <f>IF(AQ45=AG45,0,AG45)</f>
        <v>0</v>
      </c>
      <c r="AT45" s="48">
        <f>IF(AQ45=AH45,0,AH45)</f>
        <v>0</v>
      </c>
      <c r="AU45" s="48">
        <f>IF(AQ45=AI45,0,AI45)</f>
        <v>0</v>
      </c>
      <c r="AV45" s="48">
        <f>IF(AQ45=AJ45,0,AJ45)</f>
        <v>0</v>
      </c>
      <c r="AW45" s="48">
        <f>IF(AQ45=AK45,0,AK45)</f>
        <v>0</v>
      </c>
      <c r="AX45" s="48">
        <f>IF(AQ45=AL45,0,AL45)</f>
        <v>0</v>
      </c>
      <c r="AY45" s="48">
        <f>IF(AQ45=AM45,0,AM45)</f>
        <v>0</v>
      </c>
      <c r="AZ45" s="48">
        <f>IF(AQ45=AN45,0,AN45)</f>
        <v>0</v>
      </c>
      <c r="BA45" s="48">
        <f>IF(AQ45=AO45,0,AO45)</f>
        <v>0</v>
      </c>
      <c r="BB45" s="48">
        <f>IF(AQ45=AP45,0,AP45)</f>
        <v>0</v>
      </c>
      <c r="BC45" s="41">
        <f>MAX(AS45:BB45)</f>
        <v>0</v>
      </c>
      <c r="BD45" s="44">
        <f>IF(C45="",0,1)</f>
        <v>1</v>
      </c>
      <c r="BE45" s="58">
        <f>10-(COUNTIF(AG45:AP45,0))</f>
        <v>1</v>
      </c>
      <c r="BF45" s="58"/>
    </row>
    <row r="46" spans="2:58" s="8" customFormat="1" ht="12.75">
      <c r="B46" s="68">
        <v>51</v>
      </c>
      <c r="C46" s="14" t="s">
        <v>102</v>
      </c>
      <c r="D46" s="13" t="s">
        <v>103</v>
      </c>
      <c r="E46" s="32"/>
      <c r="F46" s="56"/>
      <c r="G46" s="35"/>
      <c r="H46" s="57"/>
      <c r="I46" s="32">
        <v>14</v>
      </c>
      <c r="J46" s="56">
        <v>37</v>
      </c>
      <c r="K46" s="35"/>
      <c r="L46" s="57"/>
      <c r="M46" s="32"/>
      <c r="N46" s="56"/>
      <c r="O46" s="35"/>
      <c r="P46" s="57"/>
      <c r="Q46" s="32"/>
      <c r="R46" s="56"/>
      <c r="S46" s="35"/>
      <c r="T46" s="57"/>
      <c r="U46" s="32"/>
      <c r="V46" s="56"/>
      <c r="W46" s="35"/>
      <c r="X46" s="57"/>
      <c r="Y46" s="49"/>
      <c r="Z46" s="49"/>
      <c r="AA46" s="49"/>
      <c r="AB46" s="49"/>
      <c r="AC46" s="50">
        <v>14</v>
      </c>
      <c r="AD46" s="51">
        <v>37</v>
      </c>
      <c r="AE46" s="36">
        <v>36</v>
      </c>
      <c r="AF46" s="17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1"/>
      <c r="AR46" s="41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1"/>
      <c r="BD46" s="44">
        <f>IF(C46="",0,1)</f>
        <v>1</v>
      </c>
      <c r="BE46" s="58"/>
      <c r="BF46" s="58"/>
    </row>
    <row r="47" spans="2:58" s="8" customFormat="1" ht="12.75">
      <c r="B47" s="68">
        <v>30</v>
      </c>
      <c r="C47" s="14" t="s">
        <v>57</v>
      </c>
      <c r="D47" s="13" t="s">
        <v>42</v>
      </c>
      <c r="E47" s="32">
        <v>15</v>
      </c>
      <c r="F47" s="56">
        <f>IF(E47=0,0,IF(E47="",0,LOOKUP(E47,Bodování!$A$2:$A$101,Bodování!$B$2:$B$101)))</f>
        <v>36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>IF(BE47&lt;7,0,AQ47)</f>
        <v>0</v>
      </c>
      <c r="Z47" s="49">
        <f>IF(Y47=0,0,LOOKUP(Y47,Bodování!$A$2:$A$101,Bodování!$B$2:$B$101))</f>
        <v>0</v>
      </c>
      <c r="AA47" s="49">
        <f>IF(BE47&lt;10,0,IF(AR47&gt;1,AQ47,BC47))</f>
        <v>0</v>
      </c>
      <c r="AB47" s="49">
        <f>IF(AA47=0,0,LOOKUP(AA47,Bodování!$A$2:$A$101,Bodování!$B$2:$B$101))</f>
        <v>0</v>
      </c>
      <c r="AC47" s="50">
        <f>IF(C47&gt;0,E47+G47+I47+K47+M47+O47+Q47+S47+U47+W47-Y47-AA47,"")</f>
        <v>15</v>
      </c>
      <c r="AD47" s="51">
        <f>IF(C47&gt;0,F47+H47+J47+L47+N47+P47+R47+T47+V47+X47-Z47-AB47,"")</f>
        <v>36</v>
      </c>
      <c r="AE47" s="36">
        <v>37</v>
      </c>
      <c r="AF47" s="17"/>
      <c r="AG47" s="48">
        <f>E47</f>
        <v>15</v>
      </c>
      <c r="AH47" s="48">
        <f>G47</f>
        <v>0</v>
      </c>
      <c r="AI47" s="48">
        <f>I47</f>
        <v>0</v>
      </c>
      <c r="AJ47" s="48">
        <f>K47</f>
        <v>0</v>
      </c>
      <c r="AK47" s="48">
        <f>M47</f>
        <v>0</v>
      </c>
      <c r="AL47" s="48">
        <f>O47</f>
        <v>0</v>
      </c>
      <c r="AM47" s="48">
        <f>Q47</f>
        <v>0</v>
      </c>
      <c r="AN47" s="48">
        <f>S47</f>
        <v>0</v>
      </c>
      <c r="AO47" s="48">
        <f>U47</f>
        <v>0</v>
      </c>
      <c r="AP47" s="48">
        <f>W47</f>
        <v>0</v>
      </c>
      <c r="AQ47" s="41">
        <f>MAX(AG47:AP47)</f>
        <v>15</v>
      </c>
      <c r="AR47" s="41">
        <f>COUNTIF(AG47:AP47,AQ47)</f>
        <v>1</v>
      </c>
      <c r="AS47" s="48">
        <f>IF(AQ47=AG47,0,AG47)</f>
        <v>0</v>
      </c>
      <c r="AT47" s="48">
        <f>IF(AQ47=AH47,0,AH47)</f>
        <v>0</v>
      </c>
      <c r="AU47" s="48">
        <f>IF(AQ47=AI47,0,AI47)</f>
        <v>0</v>
      </c>
      <c r="AV47" s="48">
        <f>IF(AQ47=AJ47,0,AJ47)</f>
        <v>0</v>
      </c>
      <c r="AW47" s="48">
        <f>IF(AQ47=AK47,0,AK47)</f>
        <v>0</v>
      </c>
      <c r="AX47" s="48">
        <f>IF(AQ47=AL47,0,AL47)</f>
        <v>0</v>
      </c>
      <c r="AY47" s="48">
        <f>IF(AQ47=AM47,0,AM47)</f>
        <v>0</v>
      </c>
      <c r="AZ47" s="48">
        <f>IF(AQ47=AN47,0,AN47)</f>
        <v>0</v>
      </c>
      <c r="BA47" s="48">
        <f>IF(AQ47=AO47,0,AO47)</f>
        <v>0</v>
      </c>
      <c r="BB47" s="48">
        <f>IF(AQ47=AP47,0,AP47)</f>
        <v>0</v>
      </c>
      <c r="BC47" s="41">
        <f>MAX(AS47:BB47)</f>
        <v>0</v>
      </c>
      <c r="BD47" s="44">
        <f>IF(C47="",0,1)</f>
        <v>1</v>
      </c>
      <c r="BE47" s="58">
        <f>10-(COUNTIF(AG47:AP47,0))</f>
        <v>1</v>
      </c>
      <c r="BF47" s="58"/>
    </row>
    <row r="48" spans="2:58" s="8" customFormat="1" ht="12.75">
      <c r="B48" s="68">
        <v>32</v>
      </c>
      <c r="C48" s="14" t="s">
        <v>59</v>
      </c>
      <c r="D48" s="13" t="s">
        <v>42</v>
      </c>
      <c r="E48" s="32">
        <v>17</v>
      </c>
      <c r="F48" s="56">
        <f>IF(E48=0,0,IF(E48="",0,LOOKUP(E48,Bodování!$A$2:$A$101,Bodování!$B$2:$B$101)))</f>
        <v>34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>IF(BE48&lt;7,0,AQ48)</f>
        <v>0</v>
      </c>
      <c r="Z48" s="49">
        <f>IF(Y48=0,0,LOOKUP(Y48,Bodování!$A$2:$A$101,Bodování!$B$2:$B$101))</f>
        <v>0</v>
      </c>
      <c r="AA48" s="49">
        <f>IF(BE48&lt;10,0,IF(AR48&gt;1,AQ48,BC48))</f>
        <v>0</v>
      </c>
      <c r="AB48" s="49">
        <f>IF(AA48=0,0,LOOKUP(AA48,Bodování!$A$2:$A$101,Bodování!$B$2:$B$101))</f>
        <v>0</v>
      </c>
      <c r="AC48" s="50">
        <f>IF(C48&gt;0,E48+G48+I48+K48+M48+O48+Q48+S48+U48+W48-Y48-AA48,"")</f>
        <v>17</v>
      </c>
      <c r="AD48" s="51">
        <f>IF(C48&gt;0,F48+H48+J48+L48+N48+P48+R48+T48+V48+X48-Z48-AB48,"")</f>
        <v>34</v>
      </c>
      <c r="AE48" s="36">
        <v>38</v>
      </c>
      <c r="AF48" s="17"/>
      <c r="AG48" s="48">
        <f>E48</f>
        <v>17</v>
      </c>
      <c r="AH48" s="48">
        <f>G48</f>
        <v>0</v>
      </c>
      <c r="AI48" s="48">
        <f>I48</f>
        <v>0</v>
      </c>
      <c r="AJ48" s="48">
        <f>K48</f>
        <v>0</v>
      </c>
      <c r="AK48" s="48">
        <f>M48</f>
        <v>0</v>
      </c>
      <c r="AL48" s="48">
        <f>O48</f>
        <v>0</v>
      </c>
      <c r="AM48" s="48">
        <f>Q48</f>
        <v>0</v>
      </c>
      <c r="AN48" s="48">
        <f>S48</f>
        <v>0</v>
      </c>
      <c r="AO48" s="48">
        <f>U48</f>
        <v>0</v>
      </c>
      <c r="AP48" s="48">
        <f>W48</f>
        <v>0</v>
      </c>
      <c r="AQ48" s="41">
        <f>MAX(AG48:AP48)</f>
        <v>17</v>
      </c>
      <c r="AR48" s="41">
        <f>COUNTIF(AG48:AP48,AQ48)</f>
        <v>1</v>
      </c>
      <c r="AS48" s="48">
        <f>IF(AQ48=AG48,0,AG48)</f>
        <v>0</v>
      </c>
      <c r="AT48" s="48">
        <f>IF(AQ48=AH48,0,AH48)</f>
        <v>0</v>
      </c>
      <c r="AU48" s="48">
        <f>IF(AQ48=AI48,0,AI48)</f>
        <v>0</v>
      </c>
      <c r="AV48" s="48">
        <f>IF(AQ48=AJ48,0,AJ48)</f>
        <v>0</v>
      </c>
      <c r="AW48" s="48">
        <f>IF(AQ48=AK48,0,AK48)</f>
        <v>0</v>
      </c>
      <c r="AX48" s="48">
        <f>IF(AQ48=AL48,0,AL48)</f>
        <v>0</v>
      </c>
      <c r="AY48" s="48">
        <f>IF(AQ48=AM48,0,AM48)</f>
        <v>0</v>
      </c>
      <c r="AZ48" s="48">
        <f>IF(AQ48=AN48,0,AN48)</f>
        <v>0</v>
      </c>
      <c r="BA48" s="48">
        <f>IF(AQ48=AO48,0,AO48)</f>
        <v>0</v>
      </c>
      <c r="BB48" s="48">
        <f>IF(AQ48=AP48,0,AP48)</f>
        <v>0</v>
      </c>
      <c r="BC48" s="41">
        <f>MAX(AS48:BB48)</f>
        <v>0</v>
      </c>
      <c r="BD48" s="44">
        <f>IF(C48="",0,1)</f>
        <v>1</v>
      </c>
      <c r="BE48" s="58">
        <f>10-(COUNTIF(AG48:AP48,0))</f>
        <v>1</v>
      </c>
      <c r="BF48" s="58"/>
    </row>
    <row r="49" spans="2:58" s="8" customFormat="1" ht="12.75">
      <c r="B49" s="68">
        <v>33</v>
      </c>
      <c r="C49" s="14" t="s">
        <v>80</v>
      </c>
      <c r="D49" s="13" t="s">
        <v>79</v>
      </c>
      <c r="E49" s="32"/>
      <c r="F49" s="56">
        <f>IF(E49=0,0,IF(E49="",0,LOOKUP(E49,Bodování!$A$2:$A$101,Bodování!$B$2:$B$101)))</f>
        <v>0</v>
      </c>
      <c r="G49" s="35">
        <v>17</v>
      </c>
      <c r="H49" s="57">
        <f>IF(G49=0,0,IF(G49="",0,LOOKUP(G49,Bodování!$A$2:$A$101,Bodování!$B$2:$B$101)))</f>
        <v>34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>IF(BE49&lt;7,0,AQ49)</f>
        <v>0</v>
      </c>
      <c r="Z49" s="49">
        <f>IF(Y49=0,0,LOOKUP(Y49,Bodování!$A$2:$A$101,Bodování!$B$2:$B$101))</f>
        <v>0</v>
      </c>
      <c r="AA49" s="49">
        <f>IF(BE49&lt;10,0,IF(AR49&gt;1,AQ49,BC49))</f>
        <v>0</v>
      </c>
      <c r="AB49" s="49">
        <f>IF(AA49=0,0,LOOKUP(AA49,Bodování!$A$2:$A$101,Bodování!$B$2:$B$101))</f>
        <v>0</v>
      </c>
      <c r="AC49" s="50">
        <f>IF(C49&gt;0,E49+G49+I49+K49+M49+O49+Q49+S49+U49+W49-Y49-AA49,"")</f>
        <v>17</v>
      </c>
      <c r="AD49" s="51">
        <f>IF(C49&gt;0,F49+H49+J49+L49+N49+P49+R49+T49+V49+X49-Z49-AB49,"")</f>
        <v>34</v>
      </c>
      <c r="AE49" s="36">
        <v>39</v>
      </c>
      <c r="AF49" s="17"/>
      <c r="AG49" s="48">
        <f>E49</f>
        <v>0</v>
      </c>
      <c r="AH49" s="48">
        <f>G49</f>
        <v>17</v>
      </c>
      <c r="AI49" s="48">
        <f>I49</f>
        <v>0</v>
      </c>
      <c r="AJ49" s="48">
        <f>K49</f>
        <v>0</v>
      </c>
      <c r="AK49" s="48">
        <f>M49</f>
        <v>0</v>
      </c>
      <c r="AL49" s="48">
        <f>O49</f>
        <v>0</v>
      </c>
      <c r="AM49" s="48">
        <f>Q49</f>
        <v>0</v>
      </c>
      <c r="AN49" s="48">
        <f>S49</f>
        <v>0</v>
      </c>
      <c r="AO49" s="48">
        <f>U49</f>
        <v>0</v>
      </c>
      <c r="AP49" s="48">
        <f>W49</f>
        <v>0</v>
      </c>
      <c r="AQ49" s="41">
        <f>MAX(AG49:AP49)</f>
        <v>17</v>
      </c>
      <c r="AR49" s="41">
        <f>COUNTIF(AG49:AP49,AQ49)</f>
        <v>1</v>
      </c>
      <c r="AS49" s="48">
        <f>IF(AQ49=AG49,0,AG49)</f>
        <v>0</v>
      </c>
      <c r="AT49" s="48">
        <f>IF(AQ49=AH49,0,AH49)</f>
        <v>0</v>
      </c>
      <c r="AU49" s="48">
        <f>IF(AQ49=AI49,0,AI49)</f>
        <v>0</v>
      </c>
      <c r="AV49" s="48">
        <f>IF(AQ49=AJ49,0,AJ49)</f>
        <v>0</v>
      </c>
      <c r="AW49" s="48">
        <f>IF(AQ49=AK49,0,AK49)</f>
        <v>0</v>
      </c>
      <c r="AX49" s="48">
        <f>IF(AQ49=AL49,0,AL49)</f>
        <v>0</v>
      </c>
      <c r="AY49" s="48">
        <f>IF(AQ49=AM49,0,AM49)</f>
        <v>0</v>
      </c>
      <c r="AZ49" s="48">
        <f>IF(AQ49=AN49,0,AN49)</f>
        <v>0</v>
      </c>
      <c r="BA49" s="48">
        <f>IF(AQ49=AO49,0,AO49)</f>
        <v>0</v>
      </c>
      <c r="BB49" s="48">
        <f>IF(AQ49=AP49,0,AP49)</f>
        <v>0</v>
      </c>
      <c r="BC49" s="41">
        <f>MAX(AS49:BB49)</f>
        <v>0</v>
      </c>
      <c r="BD49" s="44">
        <f>IF(C49="",0,1)</f>
        <v>1</v>
      </c>
      <c r="BE49" s="58">
        <f>10-(COUNTIF(AG49:AP49,0))</f>
        <v>1</v>
      </c>
      <c r="BF49" s="58"/>
    </row>
    <row r="50" spans="2:58" s="8" customFormat="1" ht="12.75">
      <c r="B50" s="68">
        <v>34</v>
      </c>
      <c r="C50" s="14" t="s">
        <v>60</v>
      </c>
      <c r="D50" s="13" t="s">
        <v>42</v>
      </c>
      <c r="E50" s="32">
        <v>18</v>
      </c>
      <c r="F50" s="56">
        <f>IF(E50=0,0,IF(E50="",0,LOOKUP(E50,Bodování!$A$2:$A$101,Bodování!$B$2:$B$101)))</f>
        <v>33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>IF(BE50&lt;7,0,AQ50)</f>
        <v>0</v>
      </c>
      <c r="Z50" s="49">
        <f>IF(Y50=0,0,LOOKUP(Y50,Bodování!$A$2:$A$101,Bodování!$B$2:$B$101))</f>
        <v>0</v>
      </c>
      <c r="AA50" s="49">
        <f>IF(BE50&lt;10,0,IF(AR50&gt;1,AQ50,BC50))</f>
        <v>0</v>
      </c>
      <c r="AB50" s="49">
        <f>IF(AA50=0,0,LOOKUP(AA50,Bodování!$A$2:$A$101,Bodování!$B$2:$B$101))</f>
        <v>0</v>
      </c>
      <c r="AC50" s="50">
        <f>IF(C50&gt;0,E50+G50+I50+K50+M50+O50+Q50+S50+U50+W50-Y50-AA50,"")</f>
        <v>18</v>
      </c>
      <c r="AD50" s="51">
        <f>IF(C50&gt;0,F50+H50+J50+L50+N50+P50+R50+T50+V50+X50-Z50-AB50,"")</f>
        <v>33</v>
      </c>
      <c r="AE50" s="36">
        <v>40</v>
      </c>
      <c r="AF50" s="17"/>
      <c r="AG50" s="48">
        <f>E50</f>
        <v>18</v>
      </c>
      <c r="AH50" s="48">
        <f>G50</f>
        <v>0</v>
      </c>
      <c r="AI50" s="48">
        <f>I50</f>
        <v>0</v>
      </c>
      <c r="AJ50" s="48">
        <f>K50</f>
        <v>0</v>
      </c>
      <c r="AK50" s="48">
        <f>M50</f>
        <v>0</v>
      </c>
      <c r="AL50" s="48">
        <f>O50</f>
        <v>0</v>
      </c>
      <c r="AM50" s="48">
        <f>Q50</f>
        <v>0</v>
      </c>
      <c r="AN50" s="48">
        <f>S50</f>
        <v>0</v>
      </c>
      <c r="AO50" s="48">
        <f>U50</f>
        <v>0</v>
      </c>
      <c r="AP50" s="48">
        <f>W50</f>
        <v>0</v>
      </c>
      <c r="AQ50" s="41">
        <f>MAX(AG50:AP50)</f>
        <v>18</v>
      </c>
      <c r="AR50" s="41">
        <f>COUNTIF(AG50:AP50,AQ50)</f>
        <v>1</v>
      </c>
      <c r="AS50" s="48">
        <f>IF(AQ50=AG50,0,AG50)</f>
        <v>0</v>
      </c>
      <c r="AT50" s="48">
        <f>IF(AQ50=AH50,0,AH50)</f>
        <v>0</v>
      </c>
      <c r="AU50" s="48">
        <f>IF(AQ50=AI50,0,AI50)</f>
        <v>0</v>
      </c>
      <c r="AV50" s="48">
        <f>IF(AQ50=AJ50,0,AJ50)</f>
        <v>0</v>
      </c>
      <c r="AW50" s="48">
        <f>IF(AQ50=AK50,0,AK50)</f>
        <v>0</v>
      </c>
      <c r="AX50" s="48">
        <f>IF(AQ50=AL50,0,AL50)</f>
        <v>0</v>
      </c>
      <c r="AY50" s="48">
        <f>IF(AQ50=AM50,0,AM50)</f>
        <v>0</v>
      </c>
      <c r="AZ50" s="48">
        <f>IF(AQ50=AN50,0,AN50)</f>
        <v>0</v>
      </c>
      <c r="BA50" s="48">
        <f>IF(AQ50=AO50,0,AO50)</f>
        <v>0</v>
      </c>
      <c r="BB50" s="48">
        <f>IF(AQ50=AP50,0,AP50)</f>
        <v>0</v>
      </c>
      <c r="BC50" s="41">
        <f>MAX(AS50:BB50)</f>
        <v>0</v>
      </c>
      <c r="BD50" s="44">
        <f>IF(C50="",0,1)</f>
        <v>1</v>
      </c>
      <c r="BE50" s="58">
        <f>10-(COUNTIF(AG50:AP50,0))</f>
        <v>1</v>
      </c>
      <c r="BF50" s="58"/>
    </row>
    <row r="51" spans="2:58" s="8" customFormat="1" ht="12.75">
      <c r="B51" s="68">
        <v>35</v>
      </c>
      <c r="C51" s="14" t="s">
        <v>61</v>
      </c>
      <c r="D51" s="13" t="s">
        <v>42</v>
      </c>
      <c r="E51" s="32">
        <v>19</v>
      </c>
      <c r="F51" s="56">
        <f>IF(E51=0,0,IF(E51="",0,LOOKUP(E51,Bodování!$A$2:$A$101,Bodování!$B$2:$B$101)))</f>
        <v>32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>IF(BE51&lt;7,0,AQ51)</f>
        <v>0</v>
      </c>
      <c r="Z51" s="49">
        <f>IF(Y51=0,0,LOOKUP(Y51,Bodování!$A$2:$A$101,Bodování!$B$2:$B$101))</f>
        <v>0</v>
      </c>
      <c r="AA51" s="49">
        <f>IF(BE51&lt;10,0,IF(AR51&gt;1,AQ51,BC51))</f>
        <v>0</v>
      </c>
      <c r="AB51" s="49">
        <f>IF(AA51=0,0,LOOKUP(AA51,Bodování!$A$2:$A$101,Bodování!$B$2:$B$101))</f>
        <v>0</v>
      </c>
      <c r="AC51" s="50">
        <f>IF(C51&gt;0,E51+G51+I51+K51+M51+O51+Q51+S51+U51+W51-Y51-AA51,"")</f>
        <v>19</v>
      </c>
      <c r="AD51" s="51">
        <f>IF(C51&gt;0,F51+H51+J51+L51+N51+P51+R51+T51+V51+X51-Z51-AB51,"")</f>
        <v>32</v>
      </c>
      <c r="AE51" s="36">
        <v>41</v>
      </c>
      <c r="AF51" s="17"/>
      <c r="AG51" s="48">
        <f>E51</f>
        <v>19</v>
      </c>
      <c r="AH51" s="48">
        <f>G51</f>
        <v>0</v>
      </c>
      <c r="AI51" s="48">
        <f>I51</f>
        <v>0</v>
      </c>
      <c r="AJ51" s="48">
        <f>K51</f>
        <v>0</v>
      </c>
      <c r="AK51" s="48">
        <f>M51</f>
        <v>0</v>
      </c>
      <c r="AL51" s="48">
        <f>O51</f>
        <v>0</v>
      </c>
      <c r="AM51" s="48">
        <f>Q51</f>
        <v>0</v>
      </c>
      <c r="AN51" s="48">
        <f>S51</f>
        <v>0</v>
      </c>
      <c r="AO51" s="48">
        <f>U51</f>
        <v>0</v>
      </c>
      <c r="AP51" s="48">
        <f>W51</f>
        <v>0</v>
      </c>
      <c r="AQ51" s="41">
        <f>MAX(AG51:AP51)</f>
        <v>19</v>
      </c>
      <c r="AR51" s="41">
        <f>COUNTIF(AG51:AP51,AQ51)</f>
        <v>1</v>
      </c>
      <c r="AS51" s="48">
        <f>IF(AQ51=AG51,0,AG51)</f>
        <v>0</v>
      </c>
      <c r="AT51" s="48">
        <f>IF(AQ51=AH51,0,AH51)</f>
        <v>0</v>
      </c>
      <c r="AU51" s="48">
        <f>IF(AQ51=AI51,0,AI51)</f>
        <v>0</v>
      </c>
      <c r="AV51" s="48">
        <f>IF(AQ51=AJ51,0,AJ51)</f>
        <v>0</v>
      </c>
      <c r="AW51" s="48">
        <f>IF(AQ51=AK51,0,AK51)</f>
        <v>0</v>
      </c>
      <c r="AX51" s="48">
        <f>IF(AQ51=AL51,0,AL51)</f>
        <v>0</v>
      </c>
      <c r="AY51" s="48">
        <f>IF(AQ51=AM51,0,AM51)</f>
        <v>0</v>
      </c>
      <c r="AZ51" s="48">
        <f>IF(AQ51=AN51,0,AN51)</f>
        <v>0</v>
      </c>
      <c r="BA51" s="48">
        <f>IF(AQ51=AO51,0,AO51)</f>
        <v>0</v>
      </c>
      <c r="BB51" s="48">
        <f>IF(AQ51=AP51,0,AP51)</f>
        <v>0</v>
      </c>
      <c r="BC51" s="41">
        <f>MAX(AS51:BB51)</f>
        <v>0</v>
      </c>
      <c r="BD51" s="44">
        <f>IF(C51="",0,1)</f>
        <v>1</v>
      </c>
      <c r="BE51" s="58">
        <f>10-(COUNTIF(AG51:AP51,0))</f>
        <v>1</v>
      </c>
      <c r="BF51" s="58"/>
    </row>
    <row r="52" spans="2:58" s="8" customFormat="1" ht="12.75">
      <c r="B52" s="68">
        <v>37</v>
      </c>
      <c r="C52" s="14" t="s">
        <v>84</v>
      </c>
      <c r="D52" s="13" t="s">
        <v>83</v>
      </c>
      <c r="E52" s="32"/>
      <c r="F52" s="56">
        <f>IF(E52=0,0,IF(E52="",0,LOOKUP(E52,Bodování!$A$2:$A$101,Bodování!$B$2:$B$101)))</f>
        <v>0</v>
      </c>
      <c r="G52" s="35">
        <v>22</v>
      </c>
      <c r="H52" s="57">
        <f>IF(G52=0,0,IF(G52="",0,LOOKUP(G52,Bodování!$A$2:$A$101,Bodování!$B$2:$B$101)))</f>
        <v>29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>IF(BE52&lt;7,0,AQ52)</f>
        <v>0</v>
      </c>
      <c r="Z52" s="49">
        <f>IF(Y52=0,0,LOOKUP(Y52,Bodování!$A$2:$A$101,Bodování!$B$2:$B$101))</f>
        <v>0</v>
      </c>
      <c r="AA52" s="49">
        <f>IF(BE52&lt;10,0,IF(AR52&gt;1,AQ52,BC52))</f>
        <v>0</v>
      </c>
      <c r="AB52" s="49">
        <f>IF(AA52=0,0,LOOKUP(AA52,Bodování!$A$2:$A$101,Bodování!$B$2:$B$101))</f>
        <v>0</v>
      </c>
      <c r="AC52" s="50">
        <f>IF(C52&gt;0,E52+G52+I52+K52+M52+O52+Q52+S52+U52+W52-Y52-AA52,"")</f>
        <v>22</v>
      </c>
      <c r="AD52" s="51">
        <f>IF(C52&gt;0,F52+H52+J52+L52+N52+P52+R52+T52+V52+X52-Z52-AB52,"")</f>
        <v>29</v>
      </c>
      <c r="AE52" s="36">
        <v>42</v>
      </c>
      <c r="AF52" s="17"/>
      <c r="AG52" s="48">
        <f>E52</f>
        <v>0</v>
      </c>
      <c r="AH52" s="48">
        <f>G52</f>
        <v>22</v>
      </c>
      <c r="AI52" s="48">
        <f>I52</f>
        <v>0</v>
      </c>
      <c r="AJ52" s="48">
        <f>K52</f>
        <v>0</v>
      </c>
      <c r="AK52" s="48">
        <f>M52</f>
        <v>0</v>
      </c>
      <c r="AL52" s="48">
        <f>O52</f>
        <v>0</v>
      </c>
      <c r="AM52" s="48">
        <f>Q52</f>
        <v>0</v>
      </c>
      <c r="AN52" s="48">
        <f>S52</f>
        <v>0</v>
      </c>
      <c r="AO52" s="48">
        <f>U52</f>
        <v>0</v>
      </c>
      <c r="AP52" s="48">
        <f>W52</f>
        <v>0</v>
      </c>
      <c r="AQ52" s="41">
        <f>MAX(AG52:AP52)</f>
        <v>22</v>
      </c>
      <c r="AR52" s="41">
        <f>COUNTIF(AG52:AP52,AQ52)</f>
        <v>1</v>
      </c>
      <c r="AS52" s="48">
        <f>IF(AQ52=AG52,0,AG52)</f>
        <v>0</v>
      </c>
      <c r="AT52" s="48">
        <f>IF(AQ52=AH52,0,AH52)</f>
        <v>0</v>
      </c>
      <c r="AU52" s="48">
        <f>IF(AQ52=AI52,0,AI52)</f>
        <v>0</v>
      </c>
      <c r="AV52" s="48">
        <f>IF(AQ52=AJ52,0,AJ52)</f>
        <v>0</v>
      </c>
      <c r="AW52" s="48">
        <f>IF(AQ52=AK52,0,AK52)</f>
        <v>0</v>
      </c>
      <c r="AX52" s="48">
        <f>IF(AQ52=AL52,0,AL52)</f>
        <v>0</v>
      </c>
      <c r="AY52" s="48">
        <f>IF(AQ52=AM52,0,AM52)</f>
        <v>0</v>
      </c>
      <c r="AZ52" s="48">
        <f>IF(AQ52=AN52,0,AN52)</f>
        <v>0</v>
      </c>
      <c r="BA52" s="48">
        <f>IF(AQ52=AO52,0,AO52)</f>
        <v>0</v>
      </c>
      <c r="BB52" s="48">
        <f>IF(AQ52=AP52,0,AP52)</f>
        <v>0</v>
      </c>
      <c r="BC52" s="41">
        <f>MAX(AS52:BB52)</f>
        <v>0</v>
      </c>
      <c r="BD52" s="44">
        <f>IF(C52="",0,1)</f>
        <v>1</v>
      </c>
      <c r="BE52" s="58">
        <f>10-(COUNTIF(AG52:AP52,0))</f>
        <v>1</v>
      </c>
      <c r="BF52" s="58"/>
    </row>
    <row r="53" spans="2:58" s="8" customFormat="1" ht="12.75">
      <c r="B53" s="68">
        <v>38</v>
      </c>
      <c r="C53" s="14" t="s">
        <v>65</v>
      </c>
      <c r="D53" s="13" t="s">
        <v>42</v>
      </c>
      <c r="E53" s="32">
        <v>23</v>
      </c>
      <c r="F53" s="56">
        <f>IF(E53=0,0,IF(E53="",0,LOOKUP(E53,Bodování!$A$2:$A$101,Bodování!$B$2:$B$101)))</f>
        <v>28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>IF(BE53&lt;7,0,AQ53)</f>
        <v>0</v>
      </c>
      <c r="Z53" s="49">
        <f>IF(Y53=0,0,LOOKUP(Y53,Bodování!$A$2:$A$101,Bodování!$B$2:$B$101))</f>
        <v>0</v>
      </c>
      <c r="AA53" s="49">
        <f>IF(BE53&lt;10,0,IF(AR53&gt;1,AQ53,BC53))</f>
        <v>0</v>
      </c>
      <c r="AB53" s="49">
        <f>IF(AA53=0,0,LOOKUP(AA53,Bodování!$A$2:$A$101,Bodování!$B$2:$B$101))</f>
        <v>0</v>
      </c>
      <c r="AC53" s="50">
        <f>IF(C53&gt;0,E53+G53+I53+K53+M53+O53+Q53+S53+U53+W53-Y53-AA53,"")</f>
        <v>23</v>
      </c>
      <c r="AD53" s="51">
        <f>IF(C53&gt;0,F53+H53+J53+L53+N53+P53+R53+T53+V53+X53-Z53-AB53,"")</f>
        <v>28</v>
      </c>
      <c r="AE53" s="36">
        <v>43</v>
      </c>
      <c r="AF53" s="17"/>
      <c r="AG53" s="48">
        <f>E53</f>
        <v>23</v>
      </c>
      <c r="AH53" s="48">
        <f>G53</f>
        <v>0</v>
      </c>
      <c r="AI53" s="48">
        <f>I53</f>
        <v>0</v>
      </c>
      <c r="AJ53" s="48">
        <f>K53</f>
        <v>0</v>
      </c>
      <c r="AK53" s="48">
        <f>M53</f>
        <v>0</v>
      </c>
      <c r="AL53" s="48">
        <f>O53</f>
        <v>0</v>
      </c>
      <c r="AM53" s="48">
        <f>Q53</f>
        <v>0</v>
      </c>
      <c r="AN53" s="48">
        <f>S53</f>
        <v>0</v>
      </c>
      <c r="AO53" s="48">
        <f>U53</f>
        <v>0</v>
      </c>
      <c r="AP53" s="48">
        <f>W53</f>
        <v>0</v>
      </c>
      <c r="AQ53" s="41">
        <f>MAX(AG53:AP53)</f>
        <v>23</v>
      </c>
      <c r="AR53" s="41">
        <f>COUNTIF(AG53:AP53,AQ53)</f>
        <v>1</v>
      </c>
      <c r="AS53" s="48">
        <f>IF(AQ53=AG53,0,AG53)</f>
        <v>0</v>
      </c>
      <c r="AT53" s="48">
        <f>IF(AQ53=AH53,0,AH53)</f>
        <v>0</v>
      </c>
      <c r="AU53" s="48">
        <f>IF(AQ53=AI53,0,AI53)</f>
        <v>0</v>
      </c>
      <c r="AV53" s="48">
        <f>IF(AQ53=AJ53,0,AJ53)</f>
        <v>0</v>
      </c>
      <c r="AW53" s="48">
        <f>IF(AQ53=AK53,0,AK53)</f>
        <v>0</v>
      </c>
      <c r="AX53" s="48">
        <f>IF(AQ53=AL53,0,AL53)</f>
        <v>0</v>
      </c>
      <c r="AY53" s="48">
        <f>IF(AQ53=AM53,0,AM53)</f>
        <v>0</v>
      </c>
      <c r="AZ53" s="48">
        <f>IF(AQ53=AN53,0,AN53)</f>
        <v>0</v>
      </c>
      <c r="BA53" s="48">
        <f>IF(AQ53=AO53,0,AO53)</f>
        <v>0</v>
      </c>
      <c r="BB53" s="48">
        <f>IF(AQ53=AP53,0,AP53)</f>
        <v>0</v>
      </c>
      <c r="BC53" s="41">
        <f>MAX(AS53:BB53)</f>
        <v>0</v>
      </c>
      <c r="BD53" s="44">
        <f>IF(C53="",0,1)</f>
        <v>1</v>
      </c>
      <c r="BE53" s="58">
        <f>10-(COUNTIF(AG53:AP53,0))</f>
        <v>1</v>
      </c>
      <c r="BF53" s="58"/>
    </row>
    <row r="54" spans="2:58" s="8" customFormat="1" ht="12.75">
      <c r="B54" s="68">
        <v>39</v>
      </c>
      <c r="C54" s="14" t="s">
        <v>90</v>
      </c>
      <c r="D54" s="13" t="s">
        <v>76</v>
      </c>
      <c r="E54" s="32"/>
      <c r="F54" s="56">
        <f>IF(E54=0,0,IF(E54="",0,LOOKUP(E54,Bodování!$A$2:$A$101,Bodování!$B$2:$B$101)))</f>
        <v>0</v>
      </c>
      <c r="G54" s="35">
        <v>24</v>
      </c>
      <c r="H54" s="57">
        <f>IF(G54=0,0,IF(G54="",0,LOOKUP(G54,Bodování!$A$2:$A$101,Bodování!$B$2:$B$101)))</f>
        <v>27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>IF(BE54&lt;7,0,AQ54)</f>
        <v>0</v>
      </c>
      <c r="Z54" s="49">
        <f>IF(Y54=0,0,LOOKUP(Y54,Bodování!$A$2:$A$101,Bodování!$B$2:$B$101))</f>
        <v>0</v>
      </c>
      <c r="AA54" s="49">
        <f>IF(BE54&lt;10,0,IF(AR54&gt;1,AQ54,BC54))</f>
        <v>0</v>
      </c>
      <c r="AB54" s="49">
        <f>IF(AA54=0,0,LOOKUP(AA54,Bodování!$A$2:$A$101,Bodování!$B$2:$B$101))</f>
        <v>0</v>
      </c>
      <c r="AC54" s="50">
        <f>IF(C54&gt;0,E54+G54+I54+K54+M54+O54+Q54+S54+U54+W54-Y54-AA54,"")</f>
        <v>24</v>
      </c>
      <c r="AD54" s="51">
        <f>IF(C54&gt;0,F54+H54+J54+L54+N54+P54+R54+T54+V54+X54-Z54-AB54,"")</f>
        <v>27</v>
      </c>
      <c r="AE54" s="36">
        <v>44</v>
      </c>
      <c r="AF54" s="17"/>
      <c r="AG54" s="48">
        <f>E54</f>
        <v>0</v>
      </c>
      <c r="AH54" s="48">
        <f>G54</f>
        <v>24</v>
      </c>
      <c r="AI54" s="48">
        <f>I54</f>
        <v>0</v>
      </c>
      <c r="AJ54" s="48">
        <f>K54</f>
        <v>0</v>
      </c>
      <c r="AK54" s="48">
        <f>M54</f>
        <v>0</v>
      </c>
      <c r="AL54" s="48">
        <f>O54</f>
        <v>0</v>
      </c>
      <c r="AM54" s="48">
        <f>Q54</f>
        <v>0</v>
      </c>
      <c r="AN54" s="48">
        <f>S54</f>
        <v>0</v>
      </c>
      <c r="AO54" s="48">
        <f>U54</f>
        <v>0</v>
      </c>
      <c r="AP54" s="48">
        <f>W54</f>
        <v>0</v>
      </c>
      <c r="AQ54" s="41">
        <f>MAX(AG54:AP54)</f>
        <v>24</v>
      </c>
      <c r="AR54" s="41">
        <f>COUNTIF(AG54:AP54,AQ54)</f>
        <v>1</v>
      </c>
      <c r="AS54" s="48">
        <f>IF(AQ54=AG54,0,AG54)</f>
        <v>0</v>
      </c>
      <c r="AT54" s="48">
        <f>IF(AQ54=AH54,0,AH54)</f>
        <v>0</v>
      </c>
      <c r="AU54" s="48">
        <f>IF(AQ54=AI54,0,AI54)</f>
        <v>0</v>
      </c>
      <c r="AV54" s="48">
        <f>IF(AQ54=AJ54,0,AJ54)</f>
        <v>0</v>
      </c>
      <c r="AW54" s="48">
        <f>IF(AQ54=AK54,0,AK54)</f>
        <v>0</v>
      </c>
      <c r="AX54" s="48">
        <f>IF(AQ54=AL54,0,AL54)</f>
        <v>0</v>
      </c>
      <c r="AY54" s="48">
        <f>IF(AQ54=AM54,0,AM54)</f>
        <v>0</v>
      </c>
      <c r="AZ54" s="48">
        <f>IF(AQ54=AN54,0,AN54)</f>
        <v>0</v>
      </c>
      <c r="BA54" s="48">
        <f>IF(AQ54=AO54,0,AO54)</f>
        <v>0</v>
      </c>
      <c r="BB54" s="48">
        <f>IF(AQ54=AP54,0,AP54)</f>
        <v>0</v>
      </c>
      <c r="BC54" s="41">
        <f>MAX(AS54:BB54)</f>
        <v>0</v>
      </c>
      <c r="BD54" s="44">
        <f>IF(C54="",0,1)</f>
        <v>1</v>
      </c>
      <c r="BE54" s="58">
        <f>10-(COUNTIF(AG54:AP54,0))</f>
        <v>1</v>
      </c>
      <c r="BF54" s="58"/>
    </row>
    <row r="55" spans="2:58" s="8" customFormat="1" ht="12.75">
      <c r="B55" s="68">
        <v>40</v>
      </c>
      <c r="C55" s="14" t="s">
        <v>91</v>
      </c>
      <c r="D55" s="13" t="s">
        <v>76</v>
      </c>
      <c r="E55" s="32"/>
      <c r="F55" s="56">
        <f>IF(E55=0,0,IF(E55="",0,LOOKUP(E55,Bodování!$A$2:$A$101,Bodování!$B$2:$B$101)))</f>
        <v>0</v>
      </c>
      <c r="G55" s="35">
        <v>25</v>
      </c>
      <c r="H55" s="57">
        <f>IF(G55=0,0,IF(G55="",0,LOOKUP(G55,Bodování!$A$2:$A$101,Bodování!$B$2:$B$101)))</f>
        <v>26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>IF(BE55&lt;7,0,AQ55)</f>
        <v>0</v>
      </c>
      <c r="Z55" s="49">
        <f>IF(Y55=0,0,LOOKUP(Y55,Bodování!$A$2:$A$101,Bodování!$B$2:$B$101))</f>
        <v>0</v>
      </c>
      <c r="AA55" s="49">
        <f>IF(BE55&lt;10,0,IF(AR55&gt;1,AQ55,BC55))</f>
        <v>0</v>
      </c>
      <c r="AB55" s="49">
        <f>IF(AA55=0,0,LOOKUP(AA55,Bodování!$A$2:$A$101,Bodování!$B$2:$B$101))</f>
        <v>0</v>
      </c>
      <c r="AC55" s="50">
        <f>IF(C55&gt;0,E55+G55+I55+K55+M55+O55+Q55+S55+U55+W55-Y55-AA55,"")</f>
        <v>25</v>
      </c>
      <c r="AD55" s="51">
        <f>IF(C55&gt;0,F55+H55+J55+L55+N55+P55+R55+T55+V55+X55-Z55-AB55,"")</f>
        <v>26</v>
      </c>
      <c r="AE55" s="36">
        <v>45</v>
      </c>
      <c r="AF55" s="17"/>
      <c r="AG55" s="48">
        <f>E55</f>
        <v>0</v>
      </c>
      <c r="AH55" s="48">
        <f>G55</f>
        <v>25</v>
      </c>
      <c r="AI55" s="48">
        <f>I55</f>
        <v>0</v>
      </c>
      <c r="AJ55" s="48">
        <f>K55</f>
        <v>0</v>
      </c>
      <c r="AK55" s="48">
        <f>M55</f>
        <v>0</v>
      </c>
      <c r="AL55" s="48">
        <f>O55</f>
        <v>0</v>
      </c>
      <c r="AM55" s="48">
        <f>Q55</f>
        <v>0</v>
      </c>
      <c r="AN55" s="48">
        <f>S55</f>
        <v>0</v>
      </c>
      <c r="AO55" s="48">
        <f>U55</f>
        <v>0</v>
      </c>
      <c r="AP55" s="48">
        <f>W55</f>
        <v>0</v>
      </c>
      <c r="AQ55" s="41">
        <f>MAX(AG55:AP55)</f>
        <v>25</v>
      </c>
      <c r="AR55" s="41">
        <f>COUNTIF(AG55:AP55,AQ55)</f>
        <v>1</v>
      </c>
      <c r="AS55" s="48">
        <f>IF(AQ55=AG55,0,AG55)</f>
        <v>0</v>
      </c>
      <c r="AT55" s="48">
        <f>IF(AQ55=AH55,0,AH55)</f>
        <v>0</v>
      </c>
      <c r="AU55" s="48">
        <f>IF(AQ55=AI55,0,AI55)</f>
        <v>0</v>
      </c>
      <c r="AV55" s="48">
        <f>IF(AQ55=AJ55,0,AJ55)</f>
        <v>0</v>
      </c>
      <c r="AW55" s="48">
        <f>IF(AQ55=AK55,0,AK55)</f>
        <v>0</v>
      </c>
      <c r="AX55" s="48">
        <f>IF(AQ55=AL55,0,AL55)</f>
        <v>0</v>
      </c>
      <c r="AY55" s="48">
        <f>IF(AQ55=AM55,0,AM55)</f>
        <v>0</v>
      </c>
      <c r="AZ55" s="48">
        <f>IF(AQ55=AN55,0,AN55)</f>
        <v>0</v>
      </c>
      <c r="BA55" s="48">
        <f>IF(AQ55=AO55,0,AO55)</f>
        <v>0</v>
      </c>
      <c r="BB55" s="48">
        <f>IF(AQ55=AP55,0,AP55)</f>
        <v>0</v>
      </c>
      <c r="BC55" s="41">
        <f>MAX(AS55:BB55)</f>
        <v>0</v>
      </c>
      <c r="BD55" s="44">
        <f>IF(C55="",0,1)</f>
        <v>1</v>
      </c>
      <c r="BE55" s="58">
        <f>10-(COUNTIF(AG55:AP55,0))</f>
        <v>1</v>
      </c>
      <c r="BF55" s="58"/>
    </row>
    <row r="56" spans="2:58" s="8" customFormat="1" ht="12.75">
      <c r="B56" s="68">
        <v>42</v>
      </c>
      <c r="C56" s="14" t="s">
        <v>96</v>
      </c>
      <c r="D56" s="13" t="s">
        <v>67</v>
      </c>
      <c r="E56" s="32"/>
      <c r="F56" s="56">
        <f>IF(E56=0,0,IF(E56="",0,LOOKUP(E56,Bodování!$A$2:$A$101,Bodování!$B$2:$B$101)))</f>
        <v>0</v>
      </c>
      <c r="G56" s="35">
        <v>27</v>
      </c>
      <c r="H56" s="57">
        <f>IF(G56=0,0,IF(G56="",0,LOOKUP(G56,Bodování!$A$2:$A$101,Bodování!$B$2:$B$101)))</f>
        <v>24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>IF(BE56&lt;7,0,AQ56)</f>
        <v>0</v>
      </c>
      <c r="Z56" s="49">
        <f>IF(Y56=0,0,LOOKUP(Y56,Bodování!$A$2:$A$101,Bodování!$B$2:$B$101))</f>
        <v>0</v>
      </c>
      <c r="AA56" s="49">
        <f>IF(BE56&lt;10,0,IF(AR56&gt;1,AQ56,BC56))</f>
        <v>0</v>
      </c>
      <c r="AB56" s="49">
        <f>IF(AA56=0,0,LOOKUP(AA56,Bodování!$A$2:$A$101,Bodování!$B$2:$B$101))</f>
        <v>0</v>
      </c>
      <c r="AC56" s="50">
        <f>IF(C56&gt;0,E56+G56+I56+K56+M56+O56+Q56+S56+U56+W56-Y56-AA56,"")</f>
        <v>27</v>
      </c>
      <c r="AD56" s="51">
        <f>IF(C56&gt;0,F56+H56+J56+L56+N56+P56+R56+T56+V56+X56-Z56-AB56,"")</f>
        <v>24</v>
      </c>
      <c r="AE56" s="36">
        <v>46</v>
      </c>
      <c r="AF56" s="17"/>
      <c r="AG56" s="48">
        <f>E56</f>
        <v>0</v>
      </c>
      <c r="AH56" s="48">
        <f>G56</f>
        <v>27</v>
      </c>
      <c r="AI56" s="48">
        <f>I56</f>
        <v>0</v>
      </c>
      <c r="AJ56" s="48">
        <f>K56</f>
        <v>0</v>
      </c>
      <c r="AK56" s="48">
        <f>M56</f>
        <v>0</v>
      </c>
      <c r="AL56" s="48">
        <f>O56</f>
        <v>0</v>
      </c>
      <c r="AM56" s="48">
        <f>Q56</f>
        <v>0</v>
      </c>
      <c r="AN56" s="48">
        <f>S56</f>
        <v>0</v>
      </c>
      <c r="AO56" s="48">
        <f>U56</f>
        <v>0</v>
      </c>
      <c r="AP56" s="48">
        <f>W56</f>
        <v>0</v>
      </c>
      <c r="AQ56" s="41">
        <f>MAX(AG56:AP56)</f>
        <v>27</v>
      </c>
      <c r="AR56" s="41">
        <f>COUNTIF(AG56:AP56,AQ56)</f>
        <v>1</v>
      </c>
      <c r="AS56" s="48">
        <f>IF(AQ56=AG56,0,AG56)</f>
        <v>0</v>
      </c>
      <c r="AT56" s="48">
        <f>IF(AQ56=AH56,0,AH56)</f>
        <v>0</v>
      </c>
      <c r="AU56" s="48">
        <f>IF(AQ56=AI56,0,AI56)</f>
        <v>0</v>
      </c>
      <c r="AV56" s="48">
        <f>IF(AQ56=AJ56,0,AJ56)</f>
        <v>0</v>
      </c>
      <c r="AW56" s="48">
        <f>IF(AQ56=AK56,0,AK56)</f>
        <v>0</v>
      </c>
      <c r="AX56" s="48">
        <f>IF(AQ56=AL56,0,AL56)</f>
        <v>0</v>
      </c>
      <c r="AY56" s="48">
        <f>IF(AQ56=AM56,0,AM56)</f>
        <v>0</v>
      </c>
      <c r="AZ56" s="48">
        <f>IF(AQ56=AN56,0,AN56)</f>
        <v>0</v>
      </c>
      <c r="BA56" s="48">
        <f>IF(AQ56=AO56,0,AO56)</f>
        <v>0</v>
      </c>
      <c r="BB56" s="48">
        <f>IF(AQ56=AP56,0,AP56)</f>
        <v>0</v>
      </c>
      <c r="BC56" s="41">
        <f>MAX(AS56:BB56)</f>
        <v>0</v>
      </c>
      <c r="BD56" s="44">
        <f>IF(C56="",0,1)</f>
        <v>1</v>
      </c>
      <c r="BE56" s="58">
        <f>10-(COUNTIF(AG56:AP56,0))</f>
        <v>1</v>
      </c>
      <c r="BF56" s="58"/>
    </row>
    <row r="57" spans="2:58" s="8" customFormat="1" ht="12.75">
      <c r="B57" s="68">
        <v>43</v>
      </c>
      <c r="C57" s="14" t="s">
        <v>69</v>
      </c>
      <c r="D57" s="13"/>
      <c r="E57" s="32">
        <v>29</v>
      </c>
      <c r="F57" s="56">
        <f>IF(E57=0,0,IF(E57="",0,LOOKUP(E57,Bodování!$A$2:$A$101,Bodování!$B$2:$B$101)))</f>
        <v>22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>IF(BE57&lt;7,0,AQ57)</f>
        <v>0</v>
      </c>
      <c r="Z57" s="49">
        <f>IF(Y57=0,0,LOOKUP(Y57,Bodování!$A$2:$A$101,Bodování!$B$2:$B$101))</f>
        <v>0</v>
      </c>
      <c r="AA57" s="49">
        <f>IF(BE57&lt;10,0,IF(AR57&gt;1,AQ57,BC57))</f>
        <v>0</v>
      </c>
      <c r="AB57" s="49">
        <f>IF(AA57=0,0,LOOKUP(AA57,Bodování!$A$2:$A$101,Bodování!$B$2:$B$101))</f>
        <v>0</v>
      </c>
      <c r="AC57" s="50">
        <f>IF(C57&gt;0,E57+G57+I57+K57+M57+O57+Q57+S57+U57+W57-Y57-AA57,"")</f>
        <v>29</v>
      </c>
      <c r="AD57" s="51">
        <f>IF(C57&gt;0,F57+H57+J57+L57+N57+P57+R57+T57+V57+X57-Z57-AB57,"")</f>
        <v>22</v>
      </c>
      <c r="AE57" s="36">
        <v>47</v>
      </c>
      <c r="AF57" s="17"/>
      <c r="AG57" s="48">
        <f>E57</f>
        <v>29</v>
      </c>
      <c r="AH57" s="48">
        <f>G57</f>
        <v>0</v>
      </c>
      <c r="AI57" s="48">
        <f>I57</f>
        <v>0</v>
      </c>
      <c r="AJ57" s="48">
        <f>K57</f>
        <v>0</v>
      </c>
      <c r="AK57" s="48">
        <f>M57</f>
        <v>0</v>
      </c>
      <c r="AL57" s="48">
        <f>O57</f>
        <v>0</v>
      </c>
      <c r="AM57" s="48">
        <f>Q57</f>
        <v>0</v>
      </c>
      <c r="AN57" s="48">
        <f>S57</f>
        <v>0</v>
      </c>
      <c r="AO57" s="48">
        <f>U57</f>
        <v>0</v>
      </c>
      <c r="AP57" s="48">
        <f>W57</f>
        <v>0</v>
      </c>
      <c r="AQ57" s="41">
        <f>MAX(AG57:AP57)</f>
        <v>29</v>
      </c>
      <c r="AR57" s="41">
        <f>COUNTIF(AG57:AP57,AQ57)</f>
        <v>1</v>
      </c>
      <c r="AS57" s="48">
        <f>IF(AQ57=AG57,0,AG57)</f>
        <v>0</v>
      </c>
      <c r="AT57" s="48">
        <f>IF(AQ57=AH57,0,AH57)</f>
        <v>0</v>
      </c>
      <c r="AU57" s="48">
        <f>IF(AQ57=AI57,0,AI57)</f>
        <v>0</v>
      </c>
      <c r="AV57" s="48">
        <f>IF(AQ57=AJ57,0,AJ57)</f>
        <v>0</v>
      </c>
      <c r="AW57" s="48">
        <f>IF(AQ57=AK57,0,AK57)</f>
        <v>0</v>
      </c>
      <c r="AX57" s="48">
        <f>IF(AQ57=AL57,0,AL57)</f>
        <v>0</v>
      </c>
      <c r="AY57" s="48">
        <f>IF(AQ57=AM57,0,AM57)</f>
        <v>0</v>
      </c>
      <c r="AZ57" s="48">
        <f>IF(AQ57=AN57,0,AN57)</f>
        <v>0</v>
      </c>
      <c r="BA57" s="48">
        <f>IF(AQ57=AO57,0,AO57)</f>
        <v>0</v>
      </c>
      <c r="BB57" s="48">
        <f>IF(AQ57=AP57,0,AP57)</f>
        <v>0</v>
      </c>
      <c r="BC57" s="41">
        <f>MAX(AS57:BB57)</f>
        <v>0</v>
      </c>
      <c r="BD57" s="44">
        <f>IF(C57="",0,1)</f>
        <v>1</v>
      </c>
      <c r="BE57" s="58">
        <f>10-(COUNTIF(AG57:AP57,0))</f>
        <v>1</v>
      </c>
      <c r="BF57" s="58"/>
    </row>
    <row r="58" spans="2:58" s="8" customFormat="1" ht="12.75">
      <c r="B58" s="68">
        <v>52</v>
      </c>
      <c r="C58" s="14" t="s">
        <v>104</v>
      </c>
      <c r="D58" s="13" t="s">
        <v>99</v>
      </c>
      <c r="E58" s="32"/>
      <c r="F58" s="56"/>
      <c r="G58" s="35"/>
      <c r="H58" s="57"/>
      <c r="I58" s="32">
        <v>19</v>
      </c>
      <c r="J58" s="56">
        <v>32</v>
      </c>
      <c r="K58" s="35"/>
      <c r="L58" s="57"/>
      <c r="M58" s="32"/>
      <c r="N58" s="56"/>
      <c r="O58" s="35"/>
      <c r="P58" s="57"/>
      <c r="Q58" s="32"/>
      <c r="R58" s="56"/>
      <c r="S58" s="35"/>
      <c r="T58" s="57"/>
      <c r="U58" s="32"/>
      <c r="V58" s="56"/>
      <c r="W58" s="35"/>
      <c r="X58" s="57"/>
      <c r="Y58" s="49"/>
      <c r="Z58" s="49"/>
      <c r="AA58" s="49"/>
      <c r="AB58" s="49"/>
      <c r="AC58" s="50">
        <v>19</v>
      </c>
      <c r="AD58" s="51">
        <v>21</v>
      </c>
      <c r="AE58" s="36">
        <v>48</v>
      </c>
      <c r="AF58" s="17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1"/>
      <c r="AR58" s="41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1"/>
      <c r="BD58" s="44">
        <f>IF(C58="",0,1)</f>
        <v>1</v>
      </c>
      <c r="BE58" s="58"/>
      <c r="BF58" s="58"/>
    </row>
    <row r="59" spans="2:58" s="8" customFormat="1" ht="12.75">
      <c r="B59" s="68">
        <v>44</v>
      </c>
      <c r="C59" s="14" t="s">
        <v>72</v>
      </c>
      <c r="D59" s="13" t="s">
        <v>68</v>
      </c>
      <c r="E59" s="32">
        <v>31</v>
      </c>
      <c r="F59" s="56">
        <f>IF(E59=0,0,IF(E59="",0,LOOKUP(E59,Bodování!$A$2:$A$101,Bodování!$B$2:$B$101)))</f>
        <v>20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>IF(BE59&lt;7,0,AQ59)</f>
        <v>0</v>
      </c>
      <c r="Z59" s="49">
        <f>IF(Y59=0,0,LOOKUP(Y59,Bodování!$A$2:$A$101,Bodování!$B$2:$B$101))</f>
        <v>0</v>
      </c>
      <c r="AA59" s="49">
        <f>IF(BE59&lt;10,0,IF(AR59&gt;1,AQ59,BC59))</f>
        <v>0</v>
      </c>
      <c r="AB59" s="49">
        <f>IF(AA59=0,0,LOOKUP(AA59,Bodování!$A$2:$A$101,Bodování!$B$2:$B$101))</f>
        <v>0</v>
      </c>
      <c r="AC59" s="50">
        <f>IF(C59&gt;0,E59+G59+I59+K59+M59+O59+Q59+S59+U59+W59-Y59-AA59,"")</f>
        <v>31</v>
      </c>
      <c r="AD59" s="51">
        <f>IF(C59&gt;0,F59+H59+J59+L59+N59+P59+R59+T59+V59+X59-Z59-AB59,"")</f>
        <v>20</v>
      </c>
      <c r="AE59" s="36">
        <v>49</v>
      </c>
      <c r="AF59" s="17"/>
      <c r="AG59" s="48">
        <f>E59</f>
        <v>31</v>
      </c>
      <c r="AH59" s="48">
        <f>G59</f>
        <v>0</v>
      </c>
      <c r="AI59" s="48">
        <f>I59</f>
        <v>0</v>
      </c>
      <c r="AJ59" s="48">
        <f>K59</f>
        <v>0</v>
      </c>
      <c r="AK59" s="48">
        <f>M59</f>
        <v>0</v>
      </c>
      <c r="AL59" s="48">
        <f>O59</f>
        <v>0</v>
      </c>
      <c r="AM59" s="48">
        <f>Q59</f>
        <v>0</v>
      </c>
      <c r="AN59" s="48">
        <f>S59</f>
        <v>0</v>
      </c>
      <c r="AO59" s="48">
        <f>U59</f>
        <v>0</v>
      </c>
      <c r="AP59" s="48">
        <f>W59</f>
        <v>0</v>
      </c>
      <c r="AQ59" s="41">
        <f>MAX(AG59:AP59)</f>
        <v>31</v>
      </c>
      <c r="AR59" s="41">
        <f>COUNTIF(AG59:AP59,AQ59)</f>
        <v>1</v>
      </c>
      <c r="AS59" s="48">
        <f>IF(AQ59=AG59,0,AG59)</f>
        <v>0</v>
      </c>
      <c r="AT59" s="48">
        <f>IF(AQ59=AH59,0,AH59)</f>
        <v>0</v>
      </c>
      <c r="AU59" s="48">
        <f>IF(AQ59=AI59,0,AI59)</f>
        <v>0</v>
      </c>
      <c r="AV59" s="48">
        <f>IF(AQ59=AJ59,0,AJ59)</f>
        <v>0</v>
      </c>
      <c r="AW59" s="48">
        <f>IF(AQ59=AK59,0,AK59)</f>
        <v>0</v>
      </c>
      <c r="AX59" s="48">
        <f>IF(AQ59=AL59,0,AL59)</f>
        <v>0</v>
      </c>
      <c r="AY59" s="48">
        <f>IF(AQ59=AM59,0,AM59)</f>
        <v>0</v>
      </c>
      <c r="AZ59" s="48">
        <f>IF(AQ59=AN59,0,AN59)</f>
        <v>0</v>
      </c>
      <c r="BA59" s="48">
        <f>IF(AQ59=AO59,0,AO59)</f>
        <v>0</v>
      </c>
      <c r="BB59" s="48">
        <f>IF(AQ59=AP59,0,AP59)</f>
        <v>0</v>
      </c>
      <c r="BC59" s="41">
        <f>MAX(AS59:BB59)</f>
        <v>0</v>
      </c>
      <c r="BD59" s="44">
        <f>IF(C59="",0,1)</f>
        <v>1</v>
      </c>
      <c r="BE59" s="58">
        <f>10-(COUNTIF(AG59:AP59,0))</f>
        <v>1</v>
      </c>
      <c r="BF59" s="58"/>
    </row>
    <row r="60" spans="2:58" s="8" customFormat="1" ht="12.75">
      <c r="B60" s="68">
        <v>46</v>
      </c>
      <c r="C60" s="14" t="s">
        <v>94</v>
      </c>
      <c r="D60" s="13" t="s">
        <v>56</v>
      </c>
      <c r="E60" s="32"/>
      <c r="F60" s="56">
        <f>IF(E60=0,0,IF(E60="",0,LOOKUP(E60,Bodování!$A$2:$A$101,Bodování!$B$2:$B$101)))</f>
        <v>0</v>
      </c>
      <c r="G60" s="35">
        <v>33</v>
      </c>
      <c r="H60" s="57">
        <f>IF(G60=0,0,IF(G60="",0,LOOKUP(G60,Bodování!$A$2:$A$101,Bodování!$B$2:$B$101)))</f>
        <v>18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>IF(BE60&lt;7,0,AQ60)</f>
        <v>0</v>
      </c>
      <c r="Z60" s="49">
        <f>IF(Y60=0,0,LOOKUP(Y60,Bodování!$A$2:$A$101,Bodování!$B$2:$B$101))</f>
        <v>0</v>
      </c>
      <c r="AA60" s="49">
        <f>IF(BE60&lt;10,0,IF(AR60&gt;1,AQ60,BC60))</f>
        <v>0</v>
      </c>
      <c r="AB60" s="49">
        <f>IF(AA60=0,0,LOOKUP(AA60,Bodování!$A$2:$A$101,Bodování!$B$2:$B$101))</f>
        <v>0</v>
      </c>
      <c r="AC60" s="50">
        <f>IF(C60&gt;0,E60+G60+I60+K60+M60+O60+Q60+S60+U60+W60-Y60-AA60,"")</f>
        <v>33</v>
      </c>
      <c r="AD60" s="51">
        <f>IF(C60&gt;0,F60+H60+J60+L60+N60+P60+R60+T60+V60+X60-Z60-AB60,"")</f>
        <v>18</v>
      </c>
      <c r="AE60" s="36">
        <v>50</v>
      </c>
      <c r="AF60" s="17"/>
      <c r="AG60" s="48">
        <f>E60</f>
        <v>0</v>
      </c>
      <c r="AH60" s="48">
        <f>G60</f>
        <v>33</v>
      </c>
      <c r="AI60" s="48">
        <f>I60</f>
        <v>0</v>
      </c>
      <c r="AJ60" s="48">
        <f>K60</f>
        <v>0</v>
      </c>
      <c r="AK60" s="48">
        <f>M60</f>
        <v>0</v>
      </c>
      <c r="AL60" s="48">
        <f>O60</f>
        <v>0</v>
      </c>
      <c r="AM60" s="48">
        <f>Q60</f>
        <v>0</v>
      </c>
      <c r="AN60" s="48">
        <f>S60</f>
        <v>0</v>
      </c>
      <c r="AO60" s="48">
        <f>U60</f>
        <v>0</v>
      </c>
      <c r="AP60" s="48">
        <f>W60</f>
        <v>0</v>
      </c>
      <c r="AQ60" s="41">
        <f>MAX(AG60:AP60)</f>
        <v>33</v>
      </c>
      <c r="AR60" s="41">
        <f>COUNTIF(AG60:AP60,AQ60)</f>
        <v>1</v>
      </c>
      <c r="AS60" s="48">
        <f>IF(AQ60=AG60,0,AG60)</f>
        <v>0</v>
      </c>
      <c r="AT60" s="48">
        <f>IF(AQ60=AH60,0,AH60)</f>
        <v>0</v>
      </c>
      <c r="AU60" s="48">
        <f>IF(AQ60=AI60,0,AI60)</f>
        <v>0</v>
      </c>
      <c r="AV60" s="48">
        <f>IF(AQ60=AJ60,0,AJ60)</f>
        <v>0</v>
      </c>
      <c r="AW60" s="48">
        <f>IF(AQ60=AK60,0,AK60)</f>
        <v>0</v>
      </c>
      <c r="AX60" s="48">
        <f>IF(AQ60=AL60,0,AL60)</f>
        <v>0</v>
      </c>
      <c r="AY60" s="48">
        <f>IF(AQ60=AM60,0,AM60)</f>
        <v>0</v>
      </c>
      <c r="AZ60" s="48">
        <f>IF(AQ60=AN60,0,AN60)</f>
        <v>0</v>
      </c>
      <c r="BA60" s="48">
        <f>IF(AQ60=AO60,0,AO60)</f>
        <v>0</v>
      </c>
      <c r="BB60" s="48">
        <f>IF(AQ60=AP60,0,AP60)</f>
        <v>0</v>
      </c>
      <c r="BC60" s="41">
        <f>MAX(AS60:BB60)</f>
        <v>0</v>
      </c>
      <c r="BD60" s="44">
        <f>IF(C60="",0,1)</f>
        <v>1</v>
      </c>
      <c r="BE60" s="58">
        <f>10-(COUNTIF(AG60:AP60,0))</f>
        <v>1</v>
      </c>
      <c r="BF60" s="58"/>
    </row>
    <row r="61" spans="2:58" s="8" customFormat="1" ht="12.75">
      <c r="B61" s="68">
        <v>47</v>
      </c>
      <c r="C61" s="14" t="s">
        <v>77</v>
      </c>
      <c r="D61" s="13" t="s">
        <v>56</v>
      </c>
      <c r="E61" s="32"/>
      <c r="F61" s="56">
        <f>IF(E61=0,0,IF(E61="",0,LOOKUP(E61,Bodování!$A$2:$A$101,Bodování!$B$2:$B$101)))</f>
        <v>0</v>
      </c>
      <c r="G61" s="35">
        <v>34</v>
      </c>
      <c r="H61" s="57">
        <f>IF(G61=0,0,IF(G61="",0,LOOKUP(G61,Bodování!$A$2:$A$101,Bodování!$B$2:$B$101)))</f>
        <v>17</v>
      </c>
      <c r="I61" s="32"/>
      <c r="J61" s="56">
        <f>IF(I61=0,0,IF(I61="",0,LOOKUP(I61,Bodování!$A$2:$A$101,Bodování!$B$2:$B$101)))</f>
        <v>0</v>
      </c>
      <c r="K61" s="35"/>
      <c r="L61" s="57">
        <f>IF(K61=0,0,IF(K61="",0,LOOKUP(K61,Bodování!$A$2:$A$101,Bodování!$B$2:$B$101)))</f>
        <v>0</v>
      </c>
      <c r="M61" s="32"/>
      <c r="N61" s="56">
        <f>IF(M61=0,0,IF(M61="",0,LOOKUP(M61,Bodování!$A$2:$A$101,Bodování!$B$2:$B$101)))</f>
        <v>0</v>
      </c>
      <c r="O61" s="35"/>
      <c r="P61" s="57">
        <f>IF(O61=0,0,IF(O61="",0,LOOKUP(O61,Bodování!$A$2:$A$101,Bodování!$B$2:$B$101)))</f>
        <v>0</v>
      </c>
      <c r="Q61" s="32"/>
      <c r="R61" s="56">
        <f>IF(Q61=0,0,IF(Q61="",0,LOOKUP(Q61,Bodování!$A$2:$A$101,Bodování!$B$2:$B$101)))</f>
        <v>0</v>
      </c>
      <c r="S61" s="35"/>
      <c r="T61" s="57">
        <f>IF(S61="",0,LOOKUP(S61,Bodování!$A$2:$A$101,Bodování!$B$2:$B$101))</f>
        <v>0</v>
      </c>
      <c r="U61" s="32"/>
      <c r="V61" s="56">
        <f>IF(U61="",0,LOOKUP(U61,Bodování!$A$2:$A$101,Bodování!$B$2:$B$101))</f>
        <v>0</v>
      </c>
      <c r="W61" s="35"/>
      <c r="X61" s="57">
        <f>IF(W61="",0,LOOKUP(W61,Bodování!$A$2:$A$101,Bodování!$B$2:$B$101))</f>
        <v>0</v>
      </c>
      <c r="Y61" s="49">
        <f>IF(BE61&lt;7,0,AQ61)</f>
        <v>0</v>
      </c>
      <c r="Z61" s="49">
        <f>IF(Y61=0,0,LOOKUP(Y61,Bodování!$A$2:$A$101,Bodování!$B$2:$B$101))</f>
        <v>0</v>
      </c>
      <c r="AA61" s="49">
        <f>IF(BE61&lt;10,0,IF(AR61&gt;1,AQ61,BC61))</f>
        <v>0</v>
      </c>
      <c r="AB61" s="49">
        <f>IF(AA61=0,0,LOOKUP(AA61,Bodování!$A$2:$A$101,Bodování!$B$2:$B$101))</f>
        <v>0</v>
      </c>
      <c r="AC61" s="50">
        <f>IF(C61&gt;0,E61+G61+I61+K61+M61+O61+Q61+S61+U61+W61-Y61-AA61,"")</f>
        <v>34</v>
      </c>
      <c r="AD61" s="51">
        <f>IF(C61&gt;0,F61+H61+J61+L61+N61+P61+R61+T61+V61+X61-Z61-AB61,"")</f>
        <v>17</v>
      </c>
      <c r="AE61" s="36">
        <v>51</v>
      </c>
      <c r="AF61" s="17"/>
      <c r="AG61" s="48">
        <f>E61</f>
        <v>0</v>
      </c>
      <c r="AH61" s="48">
        <f>G61</f>
        <v>34</v>
      </c>
      <c r="AI61" s="48">
        <f>I61</f>
        <v>0</v>
      </c>
      <c r="AJ61" s="48">
        <f>K61</f>
        <v>0</v>
      </c>
      <c r="AK61" s="48">
        <f>M61</f>
        <v>0</v>
      </c>
      <c r="AL61" s="48">
        <f>O61</f>
        <v>0</v>
      </c>
      <c r="AM61" s="48">
        <f>Q61</f>
        <v>0</v>
      </c>
      <c r="AN61" s="48">
        <f>S61</f>
        <v>0</v>
      </c>
      <c r="AO61" s="48">
        <f>U61</f>
        <v>0</v>
      </c>
      <c r="AP61" s="48">
        <f>W61</f>
        <v>0</v>
      </c>
      <c r="AQ61" s="41">
        <f>MAX(AG61:AP61)</f>
        <v>34</v>
      </c>
      <c r="AR61" s="41">
        <f>COUNTIF(AG61:AP61,AQ61)</f>
        <v>1</v>
      </c>
      <c r="AS61" s="48">
        <f>IF(AQ61=AG61,0,AG61)</f>
        <v>0</v>
      </c>
      <c r="AT61" s="48">
        <f>IF(AQ61=AH61,0,AH61)</f>
        <v>0</v>
      </c>
      <c r="AU61" s="48">
        <f>IF(AQ61=AI61,0,AI61)</f>
        <v>0</v>
      </c>
      <c r="AV61" s="48">
        <f>IF(AQ61=AJ61,0,AJ61)</f>
        <v>0</v>
      </c>
      <c r="AW61" s="48">
        <f>IF(AQ61=AK61,0,AK61)</f>
        <v>0</v>
      </c>
      <c r="AX61" s="48">
        <f>IF(AQ61=AL61,0,AL61)</f>
        <v>0</v>
      </c>
      <c r="AY61" s="48">
        <f>IF(AQ61=AM61,0,AM61)</f>
        <v>0</v>
      </c>
      <c r="AZ61" s="48">
        <f>IF(AQ61=AN61,0,AN61)</f>
        <v>0</v>
      </c>
      <c r="BA61" s="48">
        <f>IF(AQ61=AO61,0,AO61)</f>
        <v>0</v>
      </c>
      <c r="BB61" s="48">
        <f>IF(AQ61=AP61,0,AP61)</f>
        <v>0</v>
      </c>
      <c r="BC61" s="41">
        <f>MAX(AS61:BB61)</f>
        <v>0</v>
      </c>
      <c r="BD61" s="44">
        <f>IF(C61="",0,1)</f>
        <v>1</v>
      </c>
      <c r="BE61" s="58">
        <f>10-(COUNTIF(AG61:AP61,0))</f>
        <v>1</v>
      </c>
      <c r="BF61" s="58"/>
    </row>
    <row r="62" spans="2:58" s="8" customFormat="1" ht="12.75">
      <c r="B62" s="68">
        <v>48</v>
      </c>
      <c r="C62" s="14" t="s">
        <v>95</v>
      </c>
      <c r="D62" s="13" t="s">
        <v>67</v>
      </c>
      <c r="E62" s="32">
        <v>35</v>
      </c>
      <c r="F62" s="56">
        <f>IF(E62=0,0,IF(E62="",0,LOOKUP(E62,Bodování!$A$2:$A$101,Bodování!$B$2:$B$101)))</f>
        <v>16</v>
      </c>
      <c r="G62" s="35"/>
      <c r="H62" s="57">
        <f>IF(G62=0,0,IF(G62="",0,LOOKUP(G62,Bodování!$A$2:$A$101,Bodování!$B$2:$B$101)))</f>
        <v>0</v>
      </c>
      <c r="I62" s="32"/>
      <c r="J62" s="56">
        <f>IF(I62=0,0,IF(I62="",0,LOOKUP(I62,Bodování!$A$2:$A$101,Bodování!$B$2:$B$101)))</f>
        <v>0</v>
      </c>
      <c r="K62" s="35"/>
      <c r="L62" s="57">
        <f>IF(K62=0,0,IF(K62="",0,LOOKUP(K62,Bodování!$A$2:$A$101,Bodování!$B$2:$B$101)))</f>
        <v>0</v>
      </c>
      <c r="M62" s="32"/>
      <c r="N62" s="56">
        <f>IF(M62=0,0,IF(M62="",0,LOOKUP(M62,Bodování!$A$2:$A$101,Bodování!$B$2:$B$101)))</f>
        <v>0</v>
      </c>
      <c r="O62" s="35"/>
      <c r="P62" s="57">
        <f>IF(O62=0,0,IF(O62="",0,LOOKUP(O62,Bodování!$A$2:$A$101,Bodování!$B$2:$B$101)))</f>
        <v>0</v>
      </c>
      <c r="Q62" s="32"/>
      <c r="R62" s="56">
        <f>IF(Q62=0,0,IF(Q62="",0,LOOKUP(Q62,Bodování!$A$2:$A$101,Bodování!$B$2:$B$101)))</f>
        <v>0</v>
      </c>
      <c r="S62" s="35"/>
      <c r="T62" s="57">
        <f>IF(S62="",0,LOOKUP(S62,Bodování!$A$2:$A$101,Bodování!$B$2:$B$101))</f>
        <v>0</v>
      </c>
      <c r="U62" s="32"/>
      <c r="V62" s="56">
        <f>IF(U62="",0,LOOKUP(U62,Bodování!$A$2:$A$101,Bodování!$B$2:$B$101))</f>
        <v>0</v>
      </c>
      <c r="W62" s="35"/>
      <c r="X62" s="57">
        <f>IF(W62="",0,LOOKUP(W62,Bodování!$A$2:$A$101,Bodování!$B$2:$B$101))</f>
        <v>0</v>
      </c>
      <c r="Y62" s="49">
        <f>IF(BE62&lt;7,0,AQ62)</f>
        <v>0</v>
      </c>
      <c r="Z62" s="49">
        <f>IF(Y62=0,0,LOOKUP(Y62,Bodování!$A$2:$A$101,Bodování!$B$2:$B$101))</f>
        <v>0</v>
      </c>
      <c r="AA62" s="49">
        <f>IF(BE62&lt;10,0,IF(AR62&gt;1,AQ62,BC62))</f>
        <v>0</v>
      </c>
      <c r="AB62" s="49">
        <f>IF(AA62=0,0,LOOKUP(AA62,Bodování!$A$2:$A$101,Bodování!$B$2:$B$101))</f>
        <v>0</v>
      </c>
      <c r="AC62" s="50">
        <f>IF(C62&gt;0,E62+G62+I62+K62+M62+O62+Q62+S62+U62+W62-Y62-AA62,"")</f>
        <v>35</v>
      </c>
      <c r="AD62" s="51">
        <f>IF(C62&gt;0,F62+H62+J62+L62+N62+P62+R62+T62+V62+X62-Z62-AB62,"")</f>
        <v>16</v>
      </c>
      <c r="AE62" s="36">
        <v>52</v>
      </c>
      <c r="AF62" s="17"/>
      <c r="AG62" s="48">
        <f>E62</f>
        <v>35</v>
      </c>
      <c r="AH62" s="48">
        <f>G62</f>
        <v>0</v>
      </c>
      <c r="AI62" s="48">
        <f>I62</f>
        <v>0</v>
      </c>
      <c r="AJ62" s="48">
        <f>K62</f>
        <v>0</v>
      </c>
      <c r="AK62" s="48">
        <f>M62</f>
        <v>0</v>
      </c>
      <c r="AL62" s="48">
        <f>O62</f>
        <v>0</v>
      </c>
      <c r="AM62" s="48">
        <f>Q62</f>
        <v>0</v>
      </c>
      <c r="AN62" s="48">
        <f>S62</f>
        <v>0</v>
      </c>
      <c r="AO62" s="48">
        <f>U62</f>
        <v>0</v>
      </c>
      <c r="AP62" s="48">
        <f>W62</f>
        <v>0</v>
      </c>
      <c r="AQ62" s="41">
        <f>MAX(AG62:AP62)</f>
        <v>35</v>
      </c>
      <c r="AR62" s="41">
        <f>COUNTIF(AG62:AP62,AQ62)</f>
        <v>1</v>
      </c>
      <c r="AS62" s="48">
        <f>IF(AQ62=AG62,0,AG62)</f>
        <v>0</v>
      </c>
      <c r="AT62" s="48">
        <f>IF(AQ62=AH62,0,AH62)</f>
        <v>0</v>
      </c>
      <c r="AU62" s="48">
        <f>IF(AQ62=AI62,0,AI62)</f>
        <v>0</v>
      </c>
      <c r="AV62" s="48">
        <f>IF(AQ62=AJ62,0,AJ62)</f>
        <v>0</v>
      </c>
      <c r="AW62" s="48">
        <f>IF(AQ62=AK62,0,AK62)</f>
        <v>0</v>
      </c>
      <c r="AX62" s="48">
        <f>IF(AQ62=AL62,0,AL62)</f>
        <v>0</v>
      </c>
      <c r="AY62" s="48">
        <f>IF(AQ62=AM62,0,AM62)</f>
        <v>0</v>
      </c>
      <c r="AZ62" s="48">
        <f>IF(AQ62=AN62,0,AN62)</f>
        <v>0</v>
      </c>
      <c r="BA62" s="48">
        <f>IF(AQ62=AO62,0,AO62)</f>
        <v>0</v>
      </c>
      <c r="BB62" s="48">
        <f>IF(AQ62=AP62,0,AP62)</f>
        <v>0</v>
      </c>
      <c r="BC62" s="41">
        <f>MAX(AS62:BB62)</f>
        <v>0</v>
      </c>
      <c r="BD62" s="44">
        <f>IF(C62="",0,1)</f>
        <v>1</v>
      </c>
      <c r="BE62" s="58">
        <f>10-(COUNTIF(AG62:AP62,0))</f>
        <v>1</v>
      </c>
      <c r="BF62" s="58"/>
    </row>
    <row r="63" spans="2:56" s="8" customFormat="1" ht="12.75">
      <c r="B63" s="7"/>
      <c r="D63" s="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7"/>
      <c r="AA63" s="15"/>
      <c r="AB63" s="17"/>
      <c r="AC63" s="15"/>
      <c r="AD63" s="17"/>
      <c r="AE63" s="15"/>
      <c r="AF63" s="17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1"/>
      <c r="AR63" s="41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1"/>
      <c r="BD63" s="44"/>
    </row>
    <row r="64" spans="2:32" ht="14.25">
      <c r="B64" s="4" t="s">
        <v>1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14.25">
      <c r="B65" s="12" t="s">
        <v>85</v>
      </c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12" t="s">
        <v>97</v>
      </c>
      <c r="E66" s="33"/>
      <c r="F66" s="37"/>
      <c r="G66" s="33"/>
      <c r="H66" s="37"/>
      <c r="I66" s="33"/>
      <c r="J66" s="37"/>
      <c r="K66" s="37"/>
      <c r="M66" s="33"/>
      <c r="N66" s="37"/>
      <c r="O66" s="33"/>
      <c r="P66" s="37"/>
      <c r="Q66" s="33"/>
      <c r="R66" s="37"/>
      <c r="S66" s="37"/>
      <c r="U66" s="33"/>
      <c r="V66" s="37"/>
      <c r="W66" s="37"/>
      <c r="AF66" s="28"/>
    </row>
    <row r="67" spans="2:32" ht="6" customHeight="1">
      <c r="B67" s="9"/>
      <c r="E67" s="33"/>
      <c r="F67" s="37"/>
      <c r="G67" s="33"/>
      <c r="H67" s="37"/>
      <c r="I67" s="33"/>
      <c r="J67" s="37"/>
      <c r="K67" s="37"/>
      <c r="M67" s="33"/>
      <c r="N67" s="37"/>
      <c r="O67" s="33"/>
      <c r="P67" s="37"/>
      <c r="Q67" s="33"/>
      <c r="R67" s="37"/>
      <c r="S67" s="37"/>
      <c r="U67" s="33"/>
      <c r="V67" s="37"/>
      <c r="W67" s="37"/>
      <c r="AF67" s="28"/>
    </row>
    <row r="68" spans="2:32" ht="14.25">
      <c r="B68" s="60" t="s">
        <v>28</v>
      </c>
      <c r="C68" s="60"/>
      <c r="D68" s="12" t="s">
        <v>29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61"/>
      <c r="Z68" s="62"/>
      <c r="AA68" s="24"/>
      <c r="AB68" s="21"/>
      <c r="AC68" s="37"/>
      <c r="AD68" s="27"/>
      <c r="AE68" s="37"/>
      <c r="AF68" s="28"/>
    </row>
    <row r="69" spans="2:32" ht="14.25">
      <c r="B69" s="63"/>
      <c r="C69" s="60"/>
      <c r="D69" s="64" t="s">
        <v>30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1"/>
      <c r="Z69" s="62"/>
      <c r="AA69" s="24"/>
      <c r="AB69" s="21"/>
      <c r="AC69" s="37"/>
      <c r="AD69" s="27"/>
      <c r="AE69" s="37"/>
      <c r="AF69" s="28"/>
    </row>
    <row r="70" spans="2:32" ht="14.25">
      <c r="B70" s="63"/>
      <c r="C70" s="60"/>
      <c r="D70" s="69">
        <v>605482324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2"/>
      <c r="AA70" s="24"/>
      <c r="AB70" s="21"/>
      <c r="AC70" s="37"/>
      <c r="AD70" s="27"/>
      <c r="AE70" s="37"/>
      <c r="AF70" s="28"/>
    </row>
    <row r="71" spans="2:31" ht="12.75">
      <c r="B71" s="65" t="s">
        <v>2</v>
      </c>
      <c r="C71" s="60"/>
      <c r="D71" s="66" t="s">
        <v>32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1"/>
      <c r="Z71" s="67"/>
      <c r="AA71" s="24"/>
      <c r="AB71" s="21"/>
      <c r="AC71" s="37"/>
      <c r="AD71" s="27"/>
      <c r="AE71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2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58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2:BF69"/>
  <sheetViews>
    <sheetView zoomScale="75" zoomScaleNormal="75" workbookViewId="0" topLeftCell="A1">
      <selection activeCell="D4" sqref="D4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30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30">IF(BE11&lt;7,0,AQ11)</f>
        <v>0</v>
      </c>
      <c r="Z11" s="49">
        <f>IF(Y11=0,0,LOOKUP(Y11,Bodování!$A$2:$A$101,Bodování!$B$2:$B$101))</f>
        <v>0</v>
      </c>
      <c r="AA11" s="49">
        <f aca="true" t="shared" si="2" ref="AA11:AA30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30">IF(C11&gt;0,E11+G11+I11+K11+M11+O11+Q11+S11+U11+W11-Y11-AA11,"")</f>
      </c>
      <c r="AD11" s="51">
        <f aca="true" t="shared" si="4" ref="AD11:AD30">IF(C11&gt;0,F11+H11+J11+L11+N11+P11+R11+T11+V11+X11-Z11-AB11,"")</f>
      </c>
      <c r="AE11" s="36"/>
      <c r="AF11" s="17"/>
      <c r="AG11" s="48">
        <f aca="true" t="shared" si="5" ref="AG11:AG30">E11</f>
        <v>0</v>
      </c>
      <c r="AH11" s="48">
        <f aca="true" t="shared" si="6" ref="AH11:AH30">G11</f>
        <v>0</v>
      </c>
      <c r="AI11" s="48">
        <f aca="true" t="shared" si="7" ref="AI11:AI30">I11</f>
        <v>0</v>
      </c>
      <c r="AJ11" s="48">
        <f aca="true" t="shared" si="8" ref="AJ11:AJ30">K11</f>
        <v>0</v>
      </c>
      <c r="AK11" s="48">
        <f aca="true" t="shared" si="9" ref="AK11:AK30">M11</f>
        <v>0</v>
      </c>
      <c r="AL11" s="48">
        <f aca="true" t="shared" si="10" ref="AL11:AL30">O11</f>
        <v>0</v>
      </c>
      <c r="AM11" s="48">
        <f aca="true" t="shared" si="11" ref="AM11:AM30">Q11</f>
        <v>0</v>
      </c>
      <c r="AN11" s="48">
        <f aca="true" t="shared" si="12" ref="AN11:AN30">S11</f>
        <v>0</v>
      </c>
      <c r="AO11" s="48">
        <f aca="true" t="shared" si="13" ref="AO11:AO30">U11</f>
        <v>0</v>
      </c>
      <c r="AP11" s="48">
        <f aca="true" t="shared" si="14" ref="AP11:AP30">W11</f>
        <v>0</v>
      </c>
      <c r="AQ11" s="41">
        <f aca="true" t="shared" si="15" ref="AQ11:AQ30">MAX(AG11:AP11)</f>
        <v>0</v>
      </c>
      <c r="AR11" s="41">
        <f aca="true" t="shared" si="16" ref="AR11:AR30">COUNTIF(AG11:AP11,AQ11)</f>
        <v>10</v>
      </c>
      <c r="AS11" s="48">
        <f aca="true" t="shared" si="17" ref="AS11:AS30">IF(AQ11=AG11,0,AG11)</f>
        <v>0</v>
      </c>
      <c r="AT11" s="48">
        <f aca="true" t="shared" si="18" ref="AT11:AT30">IF(AQ11=AH11,0,AH11)</f>
        <v>0</v>
      </c>
      <c r="AU11" s="48">
        <f aca="true" t="shared" si="19" ref="AU11:AU30">IF(AQ11=AI11,0,AI11)</f>
        <v>0</v>
      </c>
      <c r="AV11" s="48">
        <f aca="true" t="shared" si="20" ref="AV11:AV30">IF(AQ11=AJ11,0,AJ11)</f>
        <v>0</v>
      </c>
      <c r="AW11" s="48">
        <f aca="true" t="shared" si="21" ref="AW11:AW30">IF(AQ11=AK11,0,AK11)</f>
        <v>0</v>
      </c>
      <c r="AX11" s="48">
        <f aca="true" t="shared" si="22" ref="AX11:AX30">IF(AQ11=AL11,0,AL11)</f>
        <v>0</v>
      </c>
      <c r="AY11" s="48">
        <f aca="true" t="shared" si="23" ref="AY11:AY30">IF(AQ11=AM11,0,AM11)</f>
        <v>0</v>
      </c>
      <c r="AZ11" s="48">
        <f aca="true" t="shared" si="24" ref="AZ11:AZ30">IF(AQ11=AN11,0,AN11)</f>
        <v>0</v>
      </c>
      <c r="BA11" s="48">
        <f aca="true" t="shared" si="25" ref="BA11:BA30">IF(AQ11=AO11,0,AO11)</f>
        <v>0</v>
      </c>
      <c r="BB11" s="48">
        <f aca="true" t="shared" si="26" ref="BB11:BB30">IF(AQ11=AP11,0,AP11)</f>
        <v>0</v>
      </c>
      <c r="BC11" s="41">
        <f aca="true" t="shared" si="27" ref="BC11:BC30">MAX(AS11:BB11)</f>
        <v>0</v>
      </c>
      <c r="BD11" s="44">
        <f aca="true" t="shared" si="28" ref="BD11:BD30">IF(C11="",0,1)</f>
        <v>0</v>
      </c>
      <c r="BE11" s="58">
        <f aca="true" t="shared" si="29" ref="BE11:BE30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</c>
      <c r="AD12" s="51">
        <f t="shared" si="4"/>
      </c>
      <c r="AE12" s="36"/>
      <c r="AF12" s="17"/>
      <c r="AG12" s="48">
        <f t="shared" si="5"/>
        <v>0</v>
      </c>
      <c r="AH12" s="48">
        <f t="shared" si="6"/>
        <v>0</v>
      </c>
      <c r="AI12" s="48">
        <f t="shared" si="7"/>
        <v>0</v>
      </c>
      <c r="AJ12" s="48">
        <f t="shared" si="8"/>
        <v>0</v>
      </c>
      <c r="AK12" s="48">
        <f t="shared" si="9"/>
        <v>0</v>
      </c>
      <c r="AL12" s="48">
        <f t="shared" si="10"/>
        <v>0</v>
      </c>
      <c r="AM12" s="48">
        <f t="shared" si="11"/>
        <v>0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0</v>
      </c>
      <c r="AR12" s="41">
        <f t="shared" si="16"/>
        <v>10</v>
      </c>
      <c r="AS12" s="48">
        <f t="shared" si="17"/>
        <v>0</v>
      </c>
      <c r="AT12" s="48">
        <f t="shared" si="18"/>
        <v>0</v>
      </c>
      <c r="AU12" s="48">
        <f t="shared" si="19"/>
        <v>0</v>
      </c>
      <c r="AV12" s="48">
        <f t="shared" si="20"/>
        <v>0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0</v>
      </c>
      <c r="BD12" s="44">
        <f t="shared" si="28"/>
        <v>0</v>
      </c>
      <c r="BE12" s="58">
        <f t="shared" si="29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</c>
      <c r="AD13" s="51">
        <f t="shared" si="4"/>
      </c>
      <c r="AE13" s="36"/>
      <c r="AF13" s="17"/>
      <c r="AG13" s="48">
        <f t="shared" si="5"/>
        <v>0</v>
      </c>
      <c r="AH13" s="48">
        <f t="shared" si="6"/>
        <v>0</v>
      </c>
      <c r="AI13" s="48">
        <f t="shared" si="7"/>
        <v>0</v>
      </c>
      <c r="AJ13" s="48">
        <f t="shared" si="8"/>
        <v>0</v>
      </c>
      <c r="AK13" s="48">
        <f t="shared" si="9"/>
        <v>0</v>
      </c>
      <c r="AL13" s="48">
        <f t="shared" si="10"/>
        <v>0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0</v>
      </c>
      <c r="AR13" s="41">
        <f t="shared" si="16"/>
        <v>10</v>
      </c>
      <c r="AS13" s="48">
        <f t="shared" si="17"/>
        <v>0</v>
      </c>
      <c r="AT13" s="48">
        <f t="shared" si="18"/>
        <v>0</v>
      </c>
      <c r="AU13" s="48">
        <f t="shared" si="19"/>
        <v>0</v>
      </c>
      <c r="AV13" s="48">
        <f t="shared" si="20"/>
        <v>0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0</v>
      </c>
      <c r="BD13" s="44">
        <f t="shared" si="28"/>
        <v>0</v>
      </c>
      <c r="BE13" s="58">
        <f t="shared" si="29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</c>
      <c r="AD14" s="51">
        <f t="shared" si="4"/>
      </c>
      <c r="AE14" s="36"/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0</v>
      </c>
      <c r="AR14" s="41">
        <f t="shared" si="16"/>
        <v>10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0</v>
      </c>
      <c r="BE14" s="58">
        <f t="shared" si="29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>
      <c r="B31" s="68">
        <f aca="true" t="shared" si="30" ref="B31:B42">AE31</f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aca="true" t="shared" si="31" ref="Y31:Y42">IF(BE31&lt;7,0,AQ31)</f>
        <v>0</v>
      </c>
      <c r="Z31" s="49">
        <f>IF(Y31=0,0,LOOKUP(Y31,Bodování!$A$2:$A$101,Bodování!$B$2:$B$101))</f>
        <v>0</v>
      </c>
      <c r="AA31" s="49">
        <f aca="true" t="shared" si="32" ref="AA31:AA42">IF(BE31&lt;10,0,IF(AR31&gt;1,AQ31,BC31))</f>
        <v>0</v>
      </c>
      <c r="AB31" s="49">
        <f>IF(AA31=0,0,LOOKUP(AA31,Bodování!$A$2:$A$101,Bodování!$B$2:$B$101))</f>
        <v>0</v>
      </c>
      <c r="AC31" s="50">
        <f aca="true" t="shared" si="33" ref="AC31:AC42">IF(C31&gt;0,E31+G31+I31+K31+M31+O31+Q31+S31+U31+W31-Y31-AA31,"")</f>
      </c>
      <c r="AD31" s="51">
        <f aca="true" t="shared" si="34" ref="AD31:AD42">IF(C31&gt;0,F31+H31+J31+L31+N31+P31+R31+T31+V31+X31-Z31-AB31,"")</f>
      </c>
      <c r="AE31" s="36"/>
      <c r="AF31" s="17"/>
      <c r="AG31" s="48">
        <f aca="true" t="shared" si="35" ref="AG31:AG42">E31</f>
        <v>0</v>
      </c>
      <c r="AH31" s="48">
        <f aca="true" t="shared" si="36" ref="AH31:AH42">G31</f>
        <v>0</v>
      </c>
      <c r="AI31" s="48">
        <f aca="true" t="shared" si="37" ref="AI31:AI42">I31</f>
        <v>0</v>
      </c>
      <c r="AJ31" s="48">
        <f aca="true" t="shared" si="38" ref="AJ31:AJ42">K31</f>
        <v>0</v>
      </c>
      <c r="AK31" s="48">
        <f aca="true" t="shared" si="39" ref="AK31:AK42">M31</f>
        <v>0</v>
      </c>
      <c r="AL31" s="48">
        <f aca="true" t="shared" si="40" ref="AL31:AL42">O31</f>
        <v>0</v>
      </c>
      <c r="AM31" s="48">
        <f aca="true" t="shared" si="41" ref="AM31:AM42">Q31</f>
        <v>0</v>
      </c>
      <c r="AN31" s="48">
        <f aca="true" t="shared" si="42" ref="AN31:AN42">S31</f>
        <v>0</v>
      </c>
      <c r="AO31" s="48">
        <f aca="true" t="shared" si="43" ref="AO31:AO42">U31</f>
        <v>0</v>
      </c>
      <c r="AP31" s="48">
        <f aca="true" t="shared" si="44" ref="AP31:AP42">W31</f>
        <v>0</v>
      </c>
      <c r="AQ31" s="41">
        <f aca="true" t="shared" si="45" ref="AQ31:AQ42">MAX(AG31:AP31)</f>
        <v>0</v>
      </c>
      <c r="AR31" s="41">
        <f aca="true" t="shared" si="46" ref="AR31:AR42">COUNTIF(AG31:AP31,AQ31)</f>
        <v>10</v>
      </c>
      <c r="AS31" s="48">
        <f aca="true" t="shared" si="47" ref="AS31:AS42">IF(AQ31=AG31,0,AG31)</f>
        <v>0</v>
      </c>
      <c r="AT31" s="48">
        <f aca="true" t="shared" si="48" ref="AT31:AT42">IF(AQ31=AH31,0,AH31)</f>
        <v>0</v>
      </c>
      <c r="AU31" s="48">
        <f aca="true" t="shared" si="49" ref="AU31:AU42">IF(AQ31=AI31,0,AI31)</f>
        <v>0</v>
      </c>
      <c r="AV31" s="48">
        <f aca="true" t="shared" si="50" ref="AV31:AV42">IF(AQ31=AJ31,0,AJ31)</f>
        <v>0</v>
      </c>
      <c r="AW31" s="48">
        <f aca="true" t="shared" si="51" ref="AW31:AW42">IF(AQ31=AK31,0,AK31)</f>
        <v>0</v>
      </c>
      <c r="AX31" s="48">
        <f aca="true" t="shared" si="52" ref="AX31:AX42">IF(AQ31=AL31,0,AL31)</f>
        <v>0</v>
      </c>
      <c r="AY31" s="48">
        <f aca="true" t="shared" si="53" ref="AY31:AY42">IF(AQ31=AM31,0,AM31)</f>
        <v>0</v>
      </c>
      <c r="AZ31" s="48">
        <f aca="true" t="shared" si="54" ref="AZ31:AZ42">IF(AQ31=AN31,0,AN31)</f>
        <v>0</v>
      </c>
      <c r="BA31" s="48">
        <f aca="true" t="shared" si="55" ref="BA31:BA42">IF(AQ31=AO31,0,AO31)</f>
        <v>0</v>
      </c>
      <c r="BB31" s="48">
        <f aca="true" t="shared" si="56" ref="BB31:BB42">IF(AQ31=AP31,0,AP31)</f>
        <v>0</v>
      </c>
      <c r="BC31" s="41">
        <f aca="true" t="shared" si="57" ref="BC31:BC42">MAX(AS31:BB31)</f>
        <v>0</v>
      </c>
      <c r="BD31" s="44">
        <f aca="true" t="shared" si="58" ref="BD31:BD42">IF(C31="",0,1)</f>
        <v>0</v>
      </c>
      <c r="BE31" s="58">
        <f aca="true" t="shared" si="59" ref="BE31:BE42">10-(COUNTIF(AG31:AP31,0))</f>
        <v>0</v>
      </c>
      <c r="BF31" s="58"/>
    </row>
    <row r="32" spans="2:58" s="8" customFormat="1" ht="12.75">
      <c r="B32" s="68">
        <f t="shared" si="3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31"/>
        <v>0</v>
      </c>
      <c r="Z32" s="49">
        <f>IF(Y32=0,0,LOOKUP(Y32,Bodování!$A$2:$A$101,Bodování!$B$2:$B$101))</f>
        <v>0</v>
      </c>
      <c r="AA32" s="49">
        <f t="shared" si="32"/>
        <v>0</v>
      </c>
      <c r="AB32" s="49">
        <f>IF(AA32=0,0,LOOKUP(AA32,Bodování!$A$2:$A$101,Bodování!$B$2:$B$101))</f>
        <v>0</v>
      </c>
      <c r="AC32" s="50">
        <f t="shared" si="33"/>
      </c>
      <c r="AD32" s="51">
        <f t="shared" si="34"/>
      </c>
      <c r="AE32" s="36"/>
      <c r="AF32" s="17"/>
      <c r="AG32" s="48">
        <f t="shared" si="35"/>
        <v>0</v>
      </c>
      <c r="AH32" s="48">
        <f t="shared" si="36"/>
        <v>0</v>
      </c>
      <c r="AI32" s="48">
        <f t="shared" si="37"/>
        <v>0</v>
      </c>
      <c r="AJ32" s="48">
        <f t="shared" si="38"/>
        <v>0</v>
      </c>
      <c r="AK32" s="48">
        <f t="shared" si="39"/>
        <v>0</v>
      </c>
      <c r="AL32" s="48">
        <f t="shared" si="40"/>
        <v>0</v>
      </c>
      <c r="AM32" s="48">
        <f t="shared" si="41"/>
        <v>0</v>
      </c>
      <c r="AN32" s="48">
        <f t="shared" si="42"/>
        <v>0</v>
      </c>
      <c r="AO32" s="48">
        <f t="shared" si="43"/>
        <v>0</v>
      </c>
      <c r="AP32" s="48">
        <f t="shared" si="44"/>
        <v>0</v>
      </c>
      <c r="AQ32" s="41">
        <f t="shared" si="45"/>
        <v>0</v>
      </c>
      <c r="AR32" s="41">
        <f t="shared" si="46"/>
        <v>10</v>
      </c>
      <c r="AS32" s="48">
        <f t="shared" si="47"/>
        <v>0</v>
      </c>
      <c r="AT32" s="48">
        <f t="shared" si="48"/>
        <v>0</v>
      </c>
      <c r="AU32" s="48">
        <f t="shared" si="49"/>
        <v>0</v>
      </c>
      <c r="AV32" s="48">
        <f t="shared" si="50"/>
        <v>0</v>
      </c>
      <c r="AW32" s="48">
        <f t="shared" si="51"/>
        <v>0</v>
      </c>
      <c r="AX32" s="48">
        <f t="shared" si="52"/>
        <v>0</v>
      </c>
      <c r="AY32" s="48">
        <f t="shared" si="53"/>
        <v>0</v>
      </c>
      <c r="AZ32" s="48">
        <f t="shared" si="54"/>
        <v>0</v>
      </c>
      <c r="BA32" s="48">
        <f t="shared" si="55"/>
        <v>0</v>
      </c>
      <c r="BB32" s="48">
        <f t="shared" si="56"/>
        <v>0</v>
      </c>
      <c r="BC32" s="41">
        <f t="shared" si="57"/>
        <v>0</v>
      </c>
      <c r="BD32" s="44">
        <f t="shared" si="58"/>
        <v>0</v>
      </c>
      <c r="BE32" s="58">
        <f t="shared" si="59"/>
        <v>0</v>
      </c>
      <c r="BF32" s="58"/>
    </row>
    <row r="33" spans="2:58" s="8" customFormat="1" ht="12.75">
      <c r="B33" s="68">
        <f t="shared" si="3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31"/>
        <v>0</v>
      </c>
      <c r="Z33" s="49">
        <f>IF(Y33=0,0,LOOKUP(Y33,Bodování!$A$2:$A$101,Bodování!$B$2:$B$101))</f>
        <v>0</v>
      </c>
      <c r="AA33" s="49">
        <f t="shared" si="32"/>
        <v>0</v>
      </c>
      <c r="AB33" s="49">
        <f>IF(AA33=0,0,LOOKUP(AA33,Bodování!$A$2:$A$101,Bodování!$B$2:$B$101))</f>
        <v>0</v>
      </c>
      <c r="AC33" s="50">
        <f t="shared" si="33"/>
      </c>
      <c r="AD33" s="51">
        <f t="shared" si="34"/>
      </c>
      <c r="AE33" s="36"/>
      <c r="AF33" s="17"/>
      <c r="AG33" s="48">
        <f t="shared" si="35"/>
        <v>0</v>
      </c>
      <c r="AH33" s="48">
        <f t="shared" si="36"/>
        <v>0</v>
      </c>
      <c r="AI33" s="48">
        <f t="shared" si="37"/>
        <v>0</v>
      </c>
      <c r="AJ33" s="48">
        <f t="shared" si="38"/>
        <v>0</v>
      </c>
      <c r="AK33" s="48">
        <f t="shared" si="39"/>
        <v>0</v>
      </c>
      <c r="AL33" s="48">
        <f t="shared" si="40"/>
        <v>0</v>
      </c>
      <c r="AM33" s="48">
        <f t="shared" si="41"/>
        <v>0</v>
      </c>
      <c r="AN33" s="48">
        <f t="shared" si="42"/>
        <v>0</v>
      </c>
      <c r="AO33" s="48">
        <f t="shared" si="43"/>
        <v>0</v>
      </c>
      <c r="AP33" s="48">
        <f t="shared" si="44"/>
        <v>0</v>
      </c>
      <c r="AQ33" s="41">
        <f t="shared" si="45"/>
        <v>0</v>
      </c>
      <c r="AR33" s="41">
        <f t="shared" si="46"/>
        <v>10</v>
      </c>
      <c r="AS33" s="48">
        <f t="shared" si="47"/>
        <v>0</v>
      </c>
      <c r="AT33" s="48">
        <f t="shared" si="48"/>
        <v>0</v>
      </c>
      <c r="AU33" s="48">
        <f t="shared" si="49"/>
        <v>0</v>
      </c>
      <c r="AV33" s="48">
        <f t="shared" si="50"/>
        <v>0</v>
      </c>
      <c r="AW33" s="48">
        <f t="shared" si="51"/>
        <v>0</v>
      </c>
      <c r="AX33" s="48">
        <f t="shared" si="52"/>
        <v>0</v>
      </c>
      <c r="AY33" s="48">
        <f t="shared" si="53"/>
        <v>0</v>
      </c>
      <c r="AZ33" s="48">
        <f t="shared" si="54"/>
        <v>0</v>
      </c>
      <c r="BA33" s="48">
        <f t="shared" si="55"/>
        <v>0</v>
      </c>
      <c r="BB33" s="48">
        <f t="shared" si="56"/>
        <v>0</v>
      </c>
      <c r="BC33" s="41">
        <f t="shared" si="57"/>
        <v>0</v>
      </c>
      <c r="BD33" s="44">
        <f t="shared" si="58"/>
        <v>0</v>
      </c>
      <c r="BE33" s="58">
        <f t="shared" si="59"/>
        <v>0</v>
      </c>
      <c r="BF33" s="58"/>
    </row>
    <row r="34" spans="2:58" s="8" customFormat="1" ht="12.75">
      <c r="B34" s="68">
        <f t="shared" si="3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31"/>
        <v>0</v>
      </c>
      <c r="Z34" s="49">
        <f>IF(Y34=0,0,LOOKUP(Y34,Bodování!$A$2:$A$101,Bodování!$B$2:$B$101))</f>
        <v>0</v>
      </c>
      <c r="AA34" s="49">
        <f t="shared" si="32"/>
        <v>0</v>
      </c>
      <c r="AB34" s="49">
        <f>IF(AA34=0,0,LOOKUP(AA34,Bodování!$A$2:$A$101,Bodování!$B$2:$B$101))</f>
        <v>0</v>
      </c>
      <c r="AC34" s="50">
        <f t="shared" si="33"/>
      </c>
      <c r="AD34" s="51">
        <f t="shared" si="34"/>
      </c>
      <c r="AE34" s="36"/>
      <c r="AF34" s="17"/>
      <c r="AG34" s="48">
        <f t="shared" si="35"/>
        <v>0</v>
      </c>
      <c r="AH34" s="48">
        <f t="shared" si="36"/>
        <v>0</v>
      </c>
      <c r="AI34" s="48">
        <f t="shared" si="37"/>
        <v>0</v>
      </c>
      <c r="AJ34" s="48">
        <f t="shared" si="38"/>
        <v>0</v>
      </c>
      <c r="AK34" s="48">
        <f t="shared" si="39"/>
        <v>0</v>
      </c>
      <c r="AL34" s="48">
        <f t="shared" si="40"/>
        <v>0</v>
      </c>
      <c r="AM34" s="48">
        <f t="shared" si="41"/>
        <v>0</v>
      </c>
      <c r="AN34" s="48">
        <f t="shared" si="42"/>
        <v>0</v>
      </c>
      <c r="AO34" s="48">
        <f t="shared" si="43"/>
        <v>0</v>
      </c>
      <c r="AP34" s="48">
        <f t="shared" si="44"/>
        <v>0</v>
      </c>
      <c r="AQ34" s="41">
        <f t="shared" si="45"/>
        <v>0</v>
      </c>
      <c r="AR34" s="41">
        <f t="shared" si="46"/>
        <v>10</v>
      </c>
      <c r="AS34" s="48">
        <f t="shared" si="47"/>
        <v>0</v>
      </c>
      <c r="AT34" s="48">
        <f t="shared" si="48"/>
        <v>0</v>
      </c>
      <c r="AU34" s="48">
        <f t="shared" si="49"/>
        <v>0</v>
      </c>
      <c r="AV34" s="48">
        <f t="shared" si="50"/>
        <v>0</v>
      </c>
      <c r="AW34" s="48">
        <f t="shared" si="51"/>
        <v>0</v>
      </c>
      <c r="AX34" s="48">
        <f t="shared" si="52"/>
        <v>0</v>
      </c>
      <c r="AY34" s="48">
        <f t="shared" si="53"/>
        <v>0</v>
      </c>
      <c r="AZ34" s="48">
        <f t="shared" si="54"/>
        <v>0</v>
      </c>
      <c r="BA34" s="48">
        <f t="shared" si="55"/>
        <v>0</v>
      </c>
      <c r="BB34" s="48">
        <f t="shared" si="56"/>
        <v>0</v>
      </c>
      <c r="BC34" s="41">
        <f t="shared" si="57"/>
        <v>0</v>
      </c>
      <c r="BD34" s="44">
        <f t="shared" si="58"/>
        <v>0</v>
      </c>
      <c r="BE34" s="58">
        <f t="shared" si="59"/>
        <v>0</v>
      </c>
      <c r="BF34" s="58"/>
    </row>
    <row r="35" spans="2:58" s="8" customFormat="1" ht="12.75">
      <c r="B35" s="68">
        <f t="shared" si="3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1"/>
        <v>0</v>
      </c>
      <c r="Z35" s="49">
        <f>IF(Y35=0,0,LOOKUP(Y35,Bodování!$A$2:$A$101,Bodování!$B$2:$B$101))</f>
        <v>0</v>
      </c>
      <c r="AA35" s="49">
        <f t="shared" si="32"/>
        <v>0</v>
      </c>
      <c r="AB35" s="49">
        <f>IF(AA35=0,0,LOOKUP(AA35,Bodování!$A$2:$A$101,Bodování!$B$2:$B$101))</f>
        <v>0</v>
      </c>
      <c r="AC35" s="50">
        <f t="shared" si="33"/>
      </c>
      <c r="AD35" s="51">
        <f t="shared" si="34"/>
      </c>
      <c r="AE35" s="36"/>
      <c r="AF35" s="17"/>
      <c r="AG35" s="48">
        <f t="shared" si="35"/>
        <v>0</v>
      </c>
      <c r="AH35" s="48">
        <f t="shared" si="36"/>
        <v>0</v>
      </c>
      <c r="AI35" s="48">
        <f t="shared" si="37"/>
        <v>0</v>
      </c>
      <c r="AJ35" s="48">
        <f t="shared" si="38"/>
        <v>0</v>
      </c>
      <c r="AK35" s="48">
        <f t="shared" si="39"/>
        <v>0</v>
      </c>
      <c r="AL35" s="48">
        <f t="shared" si="40"/>
        <v>0</v>
      </c>
      <c r="AM35" s="48">
        <f t="shared" si="41"/>
        <v>0</v>
      </c>
      <c r="AN35" s="48">
        <f t="shared" si="42"/>
        <v>0</v>
      </c>
      <c r="AO35" s="48">
        <f t="shared" si="43"/>
        <v>0</v>
      </c>
      <c r="AP35" s="48">
        <f t="shared" si="44"/>
        <v>0</v>
      </c>
      <c r="AQ35" s="41">
        <f t="shared" si="45"/>
        <v>0</v>
      </c>
      <c r="AR35" s="41">
        <f t="shared" si="46"/>
        <v>10</v>
      </c>
      <c r="AS35" s="48">
        <f t="shared" si="47"/>
        <v>0</v>
      </c>
      <c r="AT35" s="48">
        <f t="shared" si="48"/>
        <v>0</v>
      </c>
      <c r="AU35" s="48">
        <f t="shared" si="49"/>
        <v>0</v>
      </c>
      <c r="AV35" s="48">
        <f t="shared" si="50"/>
        <v>0</v>
      </c>
      <c r="AW35" s="48">
        <f t="shared" si="51"/>
        <v>0</v>
      </c>
      <c r="AX35" s="48">
        <f t="shared" si="52"/>
        <v>0</v>
      </c>
      <c r="AY35" s="48">
        <f t="shared" si="53"/>
        <v>0</v>
      </c>
      <c r="AZ35" s="48">
        <f t="shared" si="54"/>
        <v>0</v>
      </c>
      <c r="BA35" s="48">
        <f t="shared" si="55"/>
        <v>0</v>
      </c>
      <c r="BB35" s="48">
        <f t="shared" si="56"/>
        <v>0</v>
      </c>
      <c r="BC35" s="41">
        <f t="shared" si="57"/>
        <v>0</v>
      </c>
      <c r="BD35" s="44">
        <f t="shared" si="58"/>
        <v>0</v>
      </c>
      <c r="BE35" s="58">
        <f t="shared" si="59"/>
        <v>0</v>
      </c>
      <c r="BF35" s="58"/>
    </row>
    <row r="36" spans="2:58" s="8" customFormat="1" ht="12.75">
      <c r="B36" s="68">
        <f t="shared" si="3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1"/>
        <v>0</v>
      </c>
      <c r="Z36" s="49">
        <f>IF(Y36=0,0,LOOKUP(Y36,Bodování!$A$2:$A$101,Bodování!$B$2:$B$101))</f>
        <v>0</v>
      </c>
      <c r="AA36" s="49">
        <f t="shared" si="32"/>
        <v>0</v>
      </c>
      <c r="AB36" s="49">
        <f>IF(AA36=0,0,LOOKUP(AA36,Bodování!$A$2:$A$101,Bodování!$B$2:$B$101))</f>
        <v>0</v>
      </c>
      <c r="AC36" s="50">
        <f t="shared" si="33"/>
      </c>
      <c r="AD36" s="51">
        <f t="shared" si="34"/>
      </c>
      <c r="AE36" s="36"/>
      <c r="AF36" s="17"/>
      <c r="AG36" s="48">
        <f t="shared" si="35"/>
        <v>0</v>
      </c>
      <c r="AH36" s="48">
        <f t="shared" si="36"/>
        <v>0</v>
      </c>
      <c r="AI36" s="48">
        <f t="shared" si="37"/>
        <v>0</v>
      </c>
      <c r="AJ36" s="48">
        <f t="shared" si="38"/>
        <v>0</v>
      </c>
      <c r="AK36" s="48">
        <f t="shared" si="39"/>
        <v>0</v>
      </c>
      <c r="AL36" s="48">
        <f t="shared" si="40"/>
        <v>0</v>
      </c>
      <c r="AM36" s="48">
        <f t="shared" si="41"/>
        <v>0</v>
      </c>
      <c r="AN36" s="48">
        <f t="shared" si="42"/>
        <v>0</v>
      </c>
      <c r="AO36" s="48">
        <f t="shared" si="43"/>
        <v>0</v>
      </c>
      <c r="AP36" s="48">
        <f t="shared" si="44"/>
        <v>0</v>
      </c>
      <c r="AQ36" s="41">
        <f t="shared" si="45"/>
        <v>0</v>
      </c>
      <c r="AR36" s="41">
        <f t="shared" si="46"/>
        <v>10</v>
      </c>
      <c r="AS36" s="48">
        <f t="shared" si="47"/>
        <v>0</v>
      </c>
      <c r="AT36" s="48">
        <f t="shared" si="48"/>
        <v>0</v>
      </c>
      <c r="AU36" s="48">
        <f t="shared" si="49"/>
        <v>0</v>
      </c>
      <c r="AV36" s="48">
        <f t="shared" si="50"/>
        <v>0</v>
      </c>
      <c r="AW36" s="48">
        <f t="shared" si="51"/>
        <v>0</v>
      </c>
      <c r="AX36" s="48">
        <f t="shared" si="52"/>
        <v>0</v>
      </c>
      <c r="AY36" s="48">
        <f t="shared" si="53"/>
        <v>0</v>
      </c>
      <c r="AZ36" s="48">
        <f t="shared" si="54"/>
        <v>0</v>
      </c>
      <c r="BA36" s="48">
        <f t="shared" si="55"/>
        <v>0</v>
      </c>
      <c r="BB36" s="48">
        <f t="shared" si="56"/>
        <v>0</v>
      </c>
      <c r="BC36" s="41">
        <f t="shared" si="57"/>
        <v>0</v>
      </c>
      <c r="BD36" s="44">
        <f t="shared" si="58"/>
        <v>0</v>
      </c>
      <c r="BE36" s="58">
        <f t="shared" si="59"/>
        <v>0</v>
      </c>
      <c r="BF36" s="58"/>
    </row>
    <row r="37" spans="2:58" s="8" customFormat="1" ht="12.75">
      <c r="B37" s="68">
        <f t="shared" si="3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1"/>
        <v>0</v>
      </c>
      <c r="Z37" s="49">
        <f>IF(Y37=0,0,LOOKUP(Y37,Bodování!$A$2:$A$101,Bodování!$B$2:$B$101))</f>
        <v>0</v>
      </c>
      <c r="AA37" s="49">
        <f t="shared" si="32"/>
        <v>0</v>
      </c>
      <c r="AB37" s="49">
        <f>IF(AA37=0,0,LOOKUP(AA37,Bodování!$A$2:$A$101,Bodování!$B$2:$B$101))</f>
        <v>0</v>
      </c>
      <c r="AC37" s="50">
        <f t="shared" si="33"/>
      </c>
      <c r="AD37" s="51">
        <f t="shared" si="34"/>
      </c>
      <c r="AE37" s="36"/>
      <c r="AF37" s="17"/>
      <c r="AG37" s="48">
        <f t="shared" si="35"/>
        <v>0</v>
      </c>
      <c r="AH37" s="48">
        <f t="shared" si="36"/>
        <v>0</v>
      </c>
      <c r="AI37" s="48">
        <f t="shared" si="37"/>
        <v>0</v>
      </c>
      <c r="AJ37" s="48">
        <f t="shared" si="38"/>
        <v>0</v>
      </c>
      <c r="AK37" s="48">
        <f t="shared" si="39"/>
        <v>0</v>
      </c>
      <c r="AL37" s="48">
        <f t="shared" si="40"/>
        <v>0</v>
      </c>
      <c r="AM37" s="48">
        <f t="shared" si="41"/>
        <v>0</v>
      </c>
      <c r="AN37" s="48">
        <f t="shared" si="42"/>
        <v>0</v>
      </c>
      <c r="AO37" s="48">
        <f t="shared" si="43"/>
        <v>0</v>
      </c>
      <c r="AP37" s="48">
        <f t="shared" si="44"/>
        <v>0</v>
      </c>
      <c r="AQ37" s="41">
        <f t="shared" si="45"/>
        <v>0</v>
      </c>
      <c r="AR37" s="41">
        <f t="shared" si="46"/>
        <v>10</v>
      </c>
      <c r="AS37" s="48">
        <f t="shared" si="47"/>
        <v>0</v>
      </c>
      <c r="AT37" s="48">
        <f t="shared" si="48"/>
        <v>0</v>
      </c>
      <c r="AU37" s="48">
        <f t="shared" si="49"/>
        <v>0</v>
      </c>
      <c r="AV37" s="48">
        <f t="shared" si="50"/>
        <v>0</v>
      </c>
      <c r="AW37" s="48">
        <f t="shared" si="51"/>
        <v>0</v>
      </c>
      <c r="AX37" s="48">
        <f t="shared" si="52"/>
        <v>0</v>
      </c>
      <c r="AY37" s="48">
        <f t="shared" si="53"/>
        <v>0</v>
      </c>
      <c r="AZ37" s="48">
        <f t="shared" si="54"/>
        <v>0</v>
      </c>
      <c r="BA37" s="48">
        <f t="shared" si="55"/>
        <v>0</v>
      </c>
      <c r="BB37" s="48">
        <f t="shared" si="56"/>
        <v>0</v>
      </c>
      <c r="BC37" s="41">
        <f t="shared" si="57"/>
        <v>0</v>
      </c>
      <c r="BD37" s="44">
        <f t="shared" si="58"/>
        <v>0</v>
      </c>
      <c r="BE37" s="58">
        <f t="shared" si="59"/>
        <v>0</v>
      </c>
      <c r="BF37" s="58"/>
    </row>
    <row r="38" spans="2:58" s="8" customFormat="1" ht="12.75">
      <c r="B38" s="68">
        <f t="shared" si="3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1"/>
        <v>0</v>
      </c>
      <c r="Z38" s="49">
        <f>IF(Y38=0,0,LOOKUP(Y38,Bodování!$A$2:$A$101,Bodování!$B$2:$B$101))</f>
        <v>0</v>
      </c>
      <c r="AA38" s="49">
        <f t="shared" si="32"/>
        <v>0</v>
      </c>
      <c r="AB38" s="49">
        <f>IF(AA38=0,0,LOOKUP(AA38,Bodování!$A$2:$A$101,Bodování!$B$2:$B$101))</f>
        <v>0</v>
      </c>
      <c r="AC38" s="50">
        <f t="shared" si="33"/>
      </c>
      <c r="AD38" s="51">
        <f t="shared" si="34"/>
      </c>
      <c r="AE38" s="36"/>
      <c r="AF38" s="17"/>
      <c r="AG38" s="48">
        <f t="shared" si="35"/>
        <v>0</v>
      </c>
      <c r="AH38" s="48">
        <f t="shared" si="36"/>
        <v>0</v>
      </c>
      <c r="AI38" s="48">
        <f t="shared" si="37"/>
        <v>0</v>
      </c>
      <c r="AJ38" s="48">
        <f t="shared" si="38"/>
        <v>0</v>
      </c>
      <c r="AK38" s="48">
        <f t="shared" si="39"/>
        <v>0</v>
      </c>
      <c r="AL38" s="48">
        <f t="shared" si="40"/>
        <v>0</v>
      </c>
      <c r="AM38" s="48">
        <f t="shared" si="41"/>
        <v>0</v>
      </c>
      <c r="AN38" s="48">
        <f t="shared" si="42"/>
        <v>0</v>
      </c>
      <c r="AO38" s="48">
        <f t="shared" si="43"/>
        <v>0</v>
      </c>
      <c r="AP38" s="48">
        <f t="shared" si="44"/>
        <v>0</v>
      </c>
      <c r="AQ38" s="41">
        <f t="shared" si="45"/>
        <v>0</v>
      </c>
      <c r="AR38" s="41">
        <f t="shared" si="46"/>
        <v>10</v>
      </c>
      <c r="AS38" s="48">
        <f t="shared" si="47"/>
        <v>0</v>
      </c>
      <c r="AT38" s="48">
        <f t="shared" si="48"/>
        <v>0</v>
      </c>
      <c r="AU38" s="48">
        <f t="shared" si="49"/>
        <v>0</v>
      </c>
      <c r="AV38" s="48">
        <f t="shared" si="50"/>
        <v>0</v>
      </c>
      <c r="AW38" s="48">
        <f t="shared" si="51"/>
        <v>0</v>
      </c>
      <c r="AX38" s="48">
        <f t="shared" si="52"/>
        <v>0</v>
      </c>
      <c r="AY38" s="48">
        <f t="shared" si="53"/>
        <v>0</v>
      </c>
      <c r="AZ38" s="48">
        <f t="shared" si="54"/>
        <v>0</v>
      </c>
      <c r="BA38" s="48">
        <f t="shared" si="55"/>
        <v>0</v>
      </c>
      <c r="BB38" s="48">
        <f t="shared" si="56"/>
        <v>0</v>
      </c>
      <c r="BC38" s="41">
        <f t="shared" si="57"/>
        <v>0</v>
      </c>
      <c r="BD38" s="44">
        <f t="shared" si="58"/>
        <v>0</v>
      </c>
      <c r="BE38" s="58">
        <f t="shared" si="59"/>
        <v>0</v>
      </c>
      <c r="BF38" s="58"/>
    </row>
    <row r="39" spans="2:58" s="8" customFormat="1" ht="12.75">
      <c r="B39" s="68">
        <f t="shared" si="3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1"/>
        <v>0</v>
      </c>
      <c r="Z39" s="49">
        <f>IF(Y39=0,0,LOOKUP(Y39,Bodování!$A$2:$A$101,Bodování!$B$2:$B$101))</f>
        <v>0</v>
      </c>
      <c r="AA39" s="49">
        <f t="shared" si="32"/>
        <v>0</v>
      </c>
      <c r="AB39" s="49">
        <f>IF(AA39=0,0,LOOKUP(AA39,Bodování!$A$2:$A$101,Bodování!$B$2:$B$101))</f>
        <v>0</v>
      </c>
      <c r="AC39" s="50">
        <f t="shared" si="33"/>
      </c>
      <c r="AD39" s="51">
        <f t="shared" si="34"/>
      </c>
      <c r="AE39" s="36"/>
      <c r="AF39" s="17"/>
      <c r="AG39" s="48">
        <f t="shared" si="35"/>
        <v>0</v>
      </c>
      <c r="AH39" s="48">
        <f t="shared" si="36"/>
        <v>0</v>
      </c>
      <c r="AI39" s="48">
        <f t="shared" si="37"/>
        <v>0</v>
      </c>
      <c r="AJ39" s="48">
        <f t="shared" si="38"/>
        <v>0</v>
      </c>
      <c r="AK39" s="48">
        <f t="shared" si="39"/>
        <v>0</v>
      </c>
      <c r="AL39" s="48">
        <f t="shared" si="40"/>
        <v>0</v>
      </c>
      <c r="AM39" s="48">
        <f t="shared" si="41"/>
        <v>0</v>
      </c>
      <c r="AN39" s="48">
        <f t="shared" si="42"/>
        <v>0</v>
      </c>
      <c r="AO39" s="48">
        <f t="shared" si="43"/>
        <v>0</v>
      </c>
      <c r="AP39" s="48">
        <f t="shared" si="44"/>
        <v>0</v>
      </c>
      <c r="AQ39" s="41">
        <f t="shared" si="45"/>
        <v>0</v>
      </c>
      <c r="AR39" s="41">
        <f t="shared" si="46"/>
        <v>10</v>
      </c>
      <c r="AS39" s="48">
        <f t="shared" si="47"/>
        <v>0</v>
      </c>
      <c r="AT39" s="48">
        <f t="shared" si="48"/>
        <v>0</v>
      </c>
      <c r="AU39" s="48">
        <f t="shared" si="49"/>
        <v>0</v>
      </c>
      <c r="AV39" s="48">
        <f t="shared" si="50"/>
        <v>0</v>
      </c>
      <c r="AW39" s="48">
        <f t="shared" si="51"/>
        <v>0</v>
      </c>
      <c r="AX39" s="48">
        <f t="shared" si="52"/>
        <v>0</v>
      </c>
      <c r="AY39" s="48">
        <f t="shared" si="53"/>
        <v>0</v>
      </c>
      <c r="AZ39" s="48">
        <f t="shared" si="54"/>
        <v>0</v>
      </c>
      <c r="BA39" s="48">
        <f t="shared" si="55"/>
        <v>0</v>
      </c>
      <c r="BB39" s="48">
        <f t="shared" si="56"/>
        <v>0</v>
      </c>
      <c r="BC39" s="41">
        <f t="shared" si="57"/>
        <v>0</v>
      </c>
      <c r="BD39" s="44">
        <f t="shared" si="58"/>
        <v>0</v>
      </c>
      <c r="BE39" s="58">
        <f t="shared" si="59"/>
        <v>0</v>
      </c>
      <c r="BF39" s="58"/>
    </row>
    <row r="40" spans="2:58" s="8" customFormat="1" ht="12.75">
      <c r="B40" s="68">
        <f t="shared" si="3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1"/>
        <v>0</v>
      </c>
      <c r="Z40" s="49">
        <f>IF(Y40=0,0,LOOKUP(Y40,Bodování!$A$2:$A$101,Bodování!$B$2:$B$101))</f>
        <v>0</v>
      </c>
      <c r="AA40" s="49">
        <f t="shared" si="32"/>
        <v>0</v>
      </c>
      <c r="AB40" s="49">
        <f>IF(AA40=0,0,LOOKUP(AA40,Bodování!$A$2:$A$101,Bodování!$B$2:$B$101))</f>
        <v>0</v>
      </c>
      <c r="AC40" s="50">
        <f t="shared" si="33"/>
      </c>
      <c r="AD40" s="51">
        <f t="shared" si="34"/>
      </c>
      <c r="AE40" s="36"/>
      <c r="AF40" s="17"/>
      <c r="AG40" s="48">
        <f t="shared" si="35"/>
        <v>0</v>
      </c>
      <c r="AH40" s="48">
        <f t="shared" si="36"/>
        <v>0</v>
      </c>
      <c r="AI40" s="48">
        <f t="shared" si="37"/>
        <v>0</v>
      </c>
      <c r="AJ40" s="48">
        <f t="shared" si="38"/>
        <v>0</v>
      </c>
      <c r="AK40" s="48">
        <f t="shared" si="39"/>
        <v>0</v>
      </c>
      <c r="AL40" s="48">
        <f t="shared" si="40"/>
        <v>0</v>
      </c>
      <c r="AM40" s="48">
        <f t="shared" si="41"/>
        <v>0</v>
      </c>
      <c r="AN40" s="48">
        <f t="shared" si="42"/>
        <v>0</v>
      </c>
      <c r="AO40" s="48">
        <f t="shared" si="43"/>
        <v>0</v>
      </c>
      <c r="AP40" s="48">
        <f t="shared" si="44"/>
        <v>0</v>
      </c>
      <c r="AQ40" s="41">
        <f t="shared" si="45"/>
        <v>0</v>
      </c>
      <c r="AR40" s="41">
        <f t="shared" si="46"/>
        <v>10</v>
      </c>
      <c r="AS40" s="48">
        <f t="shared" si="47"/>
        <v>0</v>
      </c>
      <c r="AT40" s="48">
        <f t="shared" si="48"/>
        <v>0</v>
      </c>
      <c r="AU40" s="48">
        <f t="shared" si="49"/>
        <v>0</v>
      </c>
      <c r="AV40" s="48">
        <f t="shared" si="50"/>
        <v>0</v>
      </c>
      <c r="AW40" s="48">
        <f t="shared" si="51"/>
        <v>0</v>
      </c>
      <c r="AX40" s="48">
        <f t="shared" si="52"/>
        <v>0</v>
      </c>
      <c r="AY40" s="48">
        <f t="shared" si="53"/>
        <v>0</v>
      </c>
      <c r="AZ40" s="48">
        <f t="shared" si="54"/>
        <v>0</v>
      </c>
      <c r="BA40" s="48">
        <f t="shared" si="55"/>
        <v>0</v>
      </c>
      <c r="BB40" s="48">
        <f t="shared" si="56"/>
        <v>0</v>
      </c>
      <c r="BC40" s="41">
        <f t="shared" si="57"/>
        <v>0</v>
      </c>
      <c r="BD40" s="44">
        <f t="shared" si="58"/>
        <v>0</v>
      </c>
      <c r="BE40" s="58">
        <f t="shared" si="59"/>
        <v>0</v>
      </c>
      <c r="BF40" s="58"/>
    </row>
    <row r="41" spans="2:58" s="8" customFormat="1" ht="12.75">
      <c r="B41" s="68">
        <f t="shared" si="3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1"/>
        <v>0</v>
      </c>
      <c r="Z41" s="49">
        <f>IF(Y41=0,0,LOOKUP(Y41,Bodování!$A$2:$A$101,Bodování!$B$2:$B$101))</f>
        <v>0</v>
      </c>
      <c r="AA41" s="49">
        <f t="shared" si="32"/>
        <v>0</v>
      </c>
      <c r="AB41" s="49">
        <f>IF(AA41=0,0,LOOKUP(AA41,Bodování!$A$2:$A$101,Bodování!$B$2:$B$101))</f>
        <v>0</v>
      </c>
      <c r="AC41" s="50">
        <f t="shared" si="33"/>
      </c>
      <c r="AD41" s="51">
        <f t="shared" si="34"/>
      </c>
      <c r="AE41" s="36"/>
      <c r="AF41" s="17"/>
      <c r="AG41" s="48">
        <f t="shared" si="35"/>
        <v>0</v>
      </c>
      <c r="AH41" s="48">
        <f t="shared" si="36"/>
        <v>0</v>
      </c>
      <c r="AI41" s="48">
        <f t="shared" si="37"/>
        <v>0</v>
      </c>
      <c r="AJ41" s="48">
        <f t="shared" si="38"/>
        <v>0</v>
      </c>
      <c r="AK41" s="48">
        <f t="shared" si="39"/>
        <v>0</v>
      </c>
      <c r="AL41" s="48">
        <f t="shared" si="40"/>
        <v>0</v>
      </c>
      <c r="AM41" s="48">
        <f t="shared" si="41"/>
        <v>0</v>
      </c>
      <c r="AN41" s="48">
        <f t="shared" si="42"/>
        <v>0</v>
      </c>
      <c r="AO41" s="48">
        <f t="shared" si="43"/>
        <v>0</v>
      </c>
      <c r="AP41" s="48">
        <f t="shared" si="44"/>
        <v>0</v>
      </c>
      <c r="AQ41" s="41">
        <f t="shared" si="45"/>
        <v>0</v>
      </c>
      <c r="AR41" s="41">
        <f t="shared" si="46"/>
        <v>10</v>
      </c>
      <c r="AS41" s="48">
        <f t="shared" si="47"/>
        <v>0</v>
      </c>
      <c r="AT41" s="48">
        <f t="shared" si="48"/>
        <v>0</v>
      </c>
      <c r="AU41" s="48">
        <f t="shared" si="49"/>
        <v>0</v>
      </c>
      <c r="AV41" s="48">
        <f t="shared" si="50"/>
        <v>0</v>
      </c>
      <c r="AW41" s="48">
        <f t="shared" si="51"/>
        <v>0</v>
      </c>
      <c r="AX41" s="48">
        <f t="shared" si="52"/>
        <v>0</v>
      </c>
      <c r="AY41" s="48">
        <f t="shared" si="53"/>
        <v>0</v>
      </c>
      <c r="AZ41" s="48">
        <f t="shared" si="54"/>
        <v>0</v>
      </c>
      <c r="BA41" s="48">
        <f t="shared" si="55"/>
        <v>0</v>
      </c>
      <c r="BB41" s="48">
        <f t="shared" si="56"/>
        <v>0</v>
      </c>
      <c r="BC41" s="41">
        <f t="shared" si="57"/>
        <v>0</v>
      </c>
      <c r="BD41" s="44">
        <f t="shared" si="58"/>
        <v>0</v>
      </c>
      <c r="BE41" s="58">
        <f t="shared" si="59"/>
        <v>0</v>
      </c>
      <c r="BF41" s="58"/>
    </row>
    <row r="42" spans="2:58" s="8" customFormat="1" ht="12.75">
      <c r="B42" s="68">
        <f t="shared" si="3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1"/>
        <v>0</v>
      </c>
      <c r="Z42" s="49">
        <f>IF(Y42=0,0,LOOKUP(Y42,Bodování!$A$2:$A$101,Bodování!$B$2:$B$101))</f>
        <v>0</v>
      </c>
      <c r="AA42" s="49">
        <f t="shared" si="32"/>
        <v>0</v>
      </c>
      <c r="AB42" s="49">
        <f>IF(AA42=0,0,LOOKUP(AA42,Bodování!$A$2:$A$101,Bodování!$B$2:$B$101))</f>
        <v>0</v>
      </c>
      <c r="AC42" s="50">
        <f t="shared" si="33"/>
      </c>
      <c r="AD42" s="51">
        <f t="shared" si="34"/>
      </c>
      <c r="AE42" s="36"/>
      <c r="AF42" s="17"/>
      <c r="AG42" s="48">
        <f t="shared" si="35"/>
        <v>0</v>
      </c>
      <c r="AH42" s="48">
        <f t="shared" si="36"/>
        <v>0</v>
      </c>
      <c r="AI42" s="48">
        <f t="shared" si="37"/>
        <v>0</v>
      </c>
      <c r="AJ42" s="48">
        <f t="shared" si="38"/>
        <v>0</v>
      </c>
      <c r="AK42" s="48">
        <f t="shared" si="39"/>
        <v>0</v>
      </c>
      <c r="AL42" s="48">
        <f t="shared" si="40"/>
        <v>0</v>
      </c>
      <c r="AM42" s="48">
        <f t="shared" si="41"/>
        <v>0</v>
      </c>
      <c r="AN42" s="48">
        <f t="shared" si="42"/>
        <v>0</v>
      </c>
      <c r="AO42" s="48">
        <f t="shared" si="43"/>
        <v>0</v>
      </c>
      <c r="AP42" s="48">
        <f t="shared" si="44"/>
        <v>0</v>
      </c>
      <c r="AQ42" s="41">
        <f t="shared" si="45"/>
        <v>0</v>
      </c>
      <c r="AR42" s="41">
        <f t="shared" si="46"/>
        <v>10</v>
      </c>
      <c r="AS42" s="48">
        <f t="shared" si="47"/>
        <v>0</v>
      </c>
      <c r="AT42" s="48">
        <f t="shared" si="48"/>
        <v>0</v>
      </c>
      <c r="AU42" s="48">
        <f t="shared" si="49"/>
        <v>0</v>
      </c>
      <c r="AV42" s="48">
        <f t="shared" si="50"/>
        <v>0</v>
      </c>
      <c r="AW42" s="48">
        <f t="shared" si="51"/>
        <v>0</v>
      </c>
      <c r="AX42" s="48">
        <f t="shared" si="52"/>
        <v>0</v>
      </c>
      <c r="AY42" s="48">
        <f t="shared" si="53"/>
        <v>0</v>
      </c>
      <c r="AZ42" s="48">
        <f t="shared" si="54"/>
        <v>0</v>
      </c>
      <c r="BA42" s="48">
        <f t="shared" si="55"/>
        <v>0</v>
      </c>
      <c r="BB42" s="48">
        <f t="shared" si="56"/>
        <v>0</v>
      </c>
      <c r="BC42" s="41">
        <f t="shared" si="57"/>
        <v>0</v>
      </c>
      <c r="BD42" s="44">
        <f t="shared" si="58"/>
        <v>0</v>
      </c>
      <c r="BE42" s="58">
        <f t="shared" si="59"/>
        <v>0</v>
      </c>
      <c r="BF42" s="58"/>
    </row>
    <row r="43" spans="2:58" s="8" customFormat="1" ht="12.75">
      <c r="B43" s="68">
        <f aca="true" t="shared" si="6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1" ref="Y43:Y60">IF(BE43&lt;7,0,AQ43)</f>
        <v>0</v>
      </c>
      <c r="Z43" s="49">
        <f>IF(Y43=0,0,LOOKUP(Y43,Bodování!$A$2:$A$101,Bodování!$B$2:$B$101))</f>
        <v>0</v>
      </c>
      <c r="AA43" s="49">
        <f aca="true" t="shared" si="6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3" ref="AC43:AC60">IF(C43&gt;0,E43+G43+I43+K43+M43+O43+Q43+S43+U43+W43-Y43-AA43,"")</f>
      </c>
      <c r="AD43" s="51">
        <f aca="true" t="shared" si="64" ref="AD43:AD60">IF(C43&gt;0,F43+H43+J43+L43+N43+P43+R43+T43+V43+X43-Z43-AB43,"")</f>
      </c>
      <c r="AE43" s="36"/>
      <c r="AF43" s="17"/>
      <c r="AG43" s="48">
        <f aca="true" t="shared" si="65" ref="AG43:AG60">E43</f>
        <v>0</v>
      </c>
      <c r="AH43" s="48">
        <f aca="true" t="shared" si="66" ref="AH43:AH60">G43</f>
        <v>0</v>
      </c>
      <c r="AI43" s="48">
        <f aca="true" t="shared" si="67" ref="AI43:AI60">I43</f>
        <v>0</v>
      </c>
      <c r="AJ43" s="48">
        <f aca="true" t="shared" si="68" ref="AJ43:AJ60">K43</f>
        <v>0</v>
      </c>
      <c r="AK43" s="48">
        <f aca="true" t="shared" si="69" ref="AK43:AK60">M43</f>
        <v>0</v>
      </c>
      <c r="AL43" s="48">
        <f aca="true" t="shared" si="70" ref="AL43:AL60">O43</f>
        <v>0</v>
      </c>
      <c r="AM43" s="48">
        <f aca="true" t="shared" si="71" ref="AM43:AM60">Q43</f>
        <v>0</v>
      </c>
      <c r="AN43" s="48">
        <f aca="true" t="shared" si="72" ref="AN43:AN60">S43</f>
        <v>0</v>
      </c>
      <c r="AO43" s="48">
        <f aca="true" t="shared" si="73" ref="AO43:AO60">U43</f>
        <v>0</v>
      </c>
      <c r="AP43" s="48">
        <f aca="true" t="shared" si="74" ref="AP43:AP60">W43</f>
        <v>0</v>
      </c>
      <c r="AQ43" s="41">
        <f aca="true" t="shared" si="75" ref="AQ43:AQ60">MAX(AG43:AP43)</f>
        <v>0</v>
      </c>
      <c r="AR43" s="41">
        <f aca="true" t="shared" si="76" ref="AR43:AR60">COUNTIF(AG43:AP43,AQ43)</f>
        <v>10</v>
      </c>
      <c r="AS43" s="48">
        <f aca="true" t="shared" si="77" ref="AS43:AS60">IF(AQ43=AG43,0,AG43)</f>
        <v>0</v>
      </c>
      <c r="AT43" s="48">
        <f aca="true" t="shared" si="78" ref="AT43:AT60">IF(AQ43=AH43,0,AH43)</f>
        <v>0</v>
      </c>
      <c r="AU43" s="48">
        <f aca="true" t="shared" si="79" ref="AU43:AU60">IF(AQ43=AI43,0,AI43)</f>
        <v>0</v>
      </c>
      <c r="AV43" s="48">
        <f aca="true" t="shared" si="80" ref="AV43:AV60">IF(AQ43=AJ43,0,AJ43)</f>
        <v>0</v>
      </c>
      <c r="AW43" s="48">
        <f aca="true" t="shared" si="81" ref="AW43:AW60">IF(AQ43=AK43,0,AK43)</f>
        <v>0</v>
      </c>
      <c r="AX43" s="48">
        <f aca="true" t="shared" si="82" ref="AX43:AX60">IF(AQ43=AL43,0,AL43)</f>
        <v>0</v>
      </c>
      <c r="AY43" s="48">
        <f aca="true" t="shared" si="83" ref="AY43:AY60">IF(AQ43=AM43,0,AM43)</f>
        <v>0</v>
      </c>
      <c r="AZ43" s="48">
        <f aca="true" t="shared" si="84" ref="AZ43:AZ60">IF(AQ43=AN43,0,AN43)</f>
        <v>0</v>
      </c>
      <c r="BA43" s="48">
        <f aca="true" t="shared" si="85" ref="BA43:BA60">IF(AQ43=AO43,0,AO43)</f>
        <v>0</v>
      </c>
      <c r="BB43" s="48">
        <f aca="true" t="shared" si="86" ref="BB43:BB60">IF(AQ43=AP43,0,AP43)</f>
        <v>0</v>
      </c>
      <c r="BC43" s="41">
        <f aca="true" t="shared" si="87" ref="BC43:BC60">MAX(AS43:BB43)</f>
        <v>0</v>
      </c>
      <c r="BD43" s="44">
        <f aca="true" t="shared" si="88" ref="BD43:BD60">IF(C43="",0,1)</f>
        <v>0</v>
      </c>
      <c r="BE43" s="58">
        <f aca="true" t="shared" si="89" ref="BE43:BE60">10-(COUNTIF(AG43:AP43,0))</f>
        <v>0</v>
      </c>
      <c r="BF43" s="58"/>
    </row>
    <row r="44" spans="2:58" s="8" customFormat="1" ht="12.75">
      <c r="B44" s="68">
        <f t="shared" si="6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1"/>
        <v>0</v>
      </c>
      <c r="Z44" s="49">
        <f>IF(Y44=0,0,LOOKUP(Y44,Bodování!$A$2:$A$101,Bodování!$B$2:$B$101))</f>
        <v>0</v>
      </c>
      <c r="AA44" s="49">
        <f t="shared" si="62"/>
        <v>0</v>
      </c>
      <c r="AB44" s="49">
        <f>IF(AA44=0,0,LOOKUP(AA44,Bodování!$A$2:$A$101,Bodování!$B$2:$B$101))</f>
        <v>0</v>
      </c>
      <c r="AC44" s="50">
        <f t="shared" si="63"/>
      </c>
      <c r="AD44" s="51">
        <f t="shared" si="64"/>
      </c>
      <c r="AE44" s="36"/>
      <c r="AF44" s="17"/>
      <c r="AG44" s="48">
        <f t="shared" si="65"/>
        <v>0</v>
      </c>
      <c r="AH44" s="48">
        <f t="shared" si="66"/>
        <v>0</v>
      </c>
      <c r="AI44" s="48">
        <f t="shared" si="67"/>
        <v>0</v>
      </c>
      <c r="AJ44" s="48">
        <f t="shared" si="68"/>
        <v>0</v>
      </c>
      <c r="AK44" s="48">
        <f t="shared" si="69"/>
        <v>0</v>
      </c>
      <c r="AL44" s="48">
        <f t="shared" si="70"/>
        <v>0</v>
      </c>
      <c r="AM44" s="48">
        <f t="shared" si="71"/>
        <v>0</v>
      </c>
      <c r="AN44" s="48">
        <f t="shared" si="72"/>
        <v>0</v>
      </c>
      <c r="AO44" s="48">
        <f t="shared" si="73"/>
        <v>0</v>
      </c>
      <c r="AP44" s="48">
        <f t="shared" si="74"/>
        <v>0</v>
      </c>
      <c r="AQ44" s="41">
        <f t="shared" si="75"/>
        <v>0</v>
      </c>
      <c r="AR44" s="41">
        <f t="shared" si="76"/>
        <v>10</v>
      </c>
      <c r="AS44" s="48">
        <f t="shared" si="77"/>
        <v>0</v>
      </c>
      <c r="AT44" s="48">
        <f t="shared" si="78"/>
        <v>0</v>
      </c>
      <c r="AU44" s="48">
        <f t="shared" si="79"/>
        <v>0</v>
      </c>
      <c r="AV44" s="48">
        <f t="shared" si="80"/>
        <v>0</v>
      </c>
      <c r="AW44" s="48">
        <f t="shared" si="81"/>
        <v>0</v>
      </c>
      <c r="AX44" s="48">
        <f t="shared" si="82"/>
        <v>0</v>
      </c>
      <c r="AY44" s="48">
        <f t="shared" si="83"/>
        <v>0</v>
      </c>
      <c r="AZ44" s="48">
        <f t="shared" si="84"/>
        <v>0</v>
      </c>
      <c r="BA44" s="48">
        <f t="shared" si="85"/>
        <v>0</v>
      </c>
      <c r="BB44" s="48">
        <f t="shared" si="86"/>
        <v>0</v>
      </c>
      <c r="BC44" s="41">
        <f t="shared" si="87"/>
        <v>0</v>
      </c>
      <c r="BD44" s="44">
        <f t="shared" si="88"/>
        <v>0</v>
      </c>
      <c r="BE44" s="58">
        <f t="shared" si="89"/>
        <v>0</v>
      </c>
      <c r="BF44" s="58"/>
    </row>
    <row r="45" spans="2:58" s="8" customFormat="1" ht="12.75">
      <c r="B45" s="68">
        <f t="shared" si="6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1"/>
        <v>0</v>
      </c>
      <c r="Z45" s="49">
        <f>IF(Y45=0,0,LOOKUP(Y45,Bodování!$A$2:$A$101,Bodování!$B$2:$B$101))</f>
        <v>0</v>
      </c>
      <c r="AA45" s="49">
        <f t="shared" si="62"/>
        <v>0</v>
      </c>
      <c r="AB45" s="49">
        <f>IF(AA45=0,0,LOOKUP(AA45,Bodování!$A$2:$A$101,Bodování!$B$2:$B$101))</f>
        <v>0</v>
      </c>
      <c r="AC45" s="50">
        <f t="shared" si="63"/>
      </c>
      <c r="AD45" s="51">
        <f t="shared" si="64"/>
      </c>
      <c r="AE45" s="36"/>
      <c r="AF45" s="17"/>
      <c r="AG45" s="48">
        <f t="shared" si="65"/>
        <v>0</v>
      </c>
      <c r="AH45" s="48">
        <f t="shared" si="66"/>
        <v>0</v>
      </c>
      <c r="AI45" s="48">
        <f t="shared" si="67"/>
        <v>0</v>
      </c>
      <c r="AJ45" s="48">
        <f t="shared" si="68"/>
        <v>0</v>
      </c>
      <c r="AK45" s="48">
        <f t="shared" si="69"/>
        <v>0</v>
      </c>
      <c r="AL45" s="48">
        <f t="shared" si="70"/>
        <v>0</v>
      </c>
      <c r="AM45" s="48">
        <f t="shared" si="71"/>
        <v>0</v>
      </c>
      <c r="AN45" s="48">
        <f t="shared" si="72"/>
        <v>0</v>
      </c>
      <c r="AO45" s="48">
        <f t="shared" si="73"/>
        <v>0</v>
      </c>
      <c r="AP45" s="48">
        <f t="shared" si="74"/>
        <v>0</v>
      </c>
      <c r="AQ45" s="41">
        <f t="shared" si="75"/>
        <v>0</v>
      </c>
      <c r="AR45" s="41">
        <f t="shared" si="76"/>
        <v>10</v>
      </c>
      <c r="AS45" s="48">
        <f t="shared" si="77"/>
        <v>0</v>
      </c>
      <c r="AT45" s="48">
        <f t="shared" si="78"/>
        <v>0</v>
      </c>
      <c r="AU45" s="48">
        <f t="shared" si="79"/>
        <v>0</v>
      </c>
      <c r="AV45" s="48">
        <f t="shared" si="80"/>
        <v>0</v>
      </c>
      <c r="AW45" s="48">
        <f t="shared" si="81"/>
        <v>0</v>
      </c>
      <c r="AX45" s="48">
        <f t="shared" si="82"/>
        <v>0</v>
      </c>
      <c r="AY45" s="48">
        <f t="shared" si="83"/>
        <v>0</v>
      </c>
      <c r="AZ45" s="48">
        <f t="shared" si="84"/>
        <v>0</v>
      </c>
      <c r="BA45" s="48">
        <f t="shared" si="85"/>
        <v>0</v>
      </c>
      <c r="BB45" s="48">
        <f t="shared" si="86"/>
        <v>0</v>
      </c>
      <c r="BC45" s="41">
        <f t="shared" si="87"/>
        <v>0</v>
      </c>
      <c r="BD45" s="44">
        <f t="shared" si="88"/>
        <v>0</v>
      </c>
      <c r="BE45" s="58">
        <f t="shared" si="89"/>
        <v>0</v>
      </c>
      <c r="BF45" s="58"/>
    </row>
    <row r="46" spans="2:58" s="8" customFormat="1" ht="12.75">
      <c r="B46" s="68">
        <f t="shared" si="6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1"/>
        <v>0</v>
      </c>
      <c r="Z46" s="49">
        <f>IF(Y46=0,0,LOOKUP(Y46,Bodování!$A$2:$A$101,Bodování!$B$2:$B$101))</f>
        <v>0</v>
      </c>
      <c r="AA46" s="49">
        <f t="shared" si="62"/>
        <v>0</v>
      </c>
      <c r="AB46" s="49">
        <f>IF(AA46=0,0,LOOKUP(AA46,Bodování!$A$2:$A$101,Bodování!$B$2:$B$101))</f>
        <v>0</v>
      </c>
      <c r="AC46" s="50">
        <f t="shared" si="63"/>
      </c>
      <c r="AD46" s="51">
        <f t="shared" si="64"/>
      </c>
      <c r="AE46" s="36"/>
      <c r="AF46" s="17"/>
      <c r="AG46" s="48">
        <f t="shared" si="65"/>
        <v>0</v>
      </c>
      <c r="AH46" s="48">
        <f t="shared" si="66"/>
        <v>0</v>
      </c>
      <c r="AI46" s="48">
        <f t="shared" si="67"/>
        <v>0</v>
      </c>
      <c r="AJ46" s="48">
        <f t="shared" si="68"/>
        <v>0</v>
      </c>
      <c r="AK46" s="48">
        <f t="shared" si="69"/>
        <v>0</v>
      </c>
      <c r="AL46" s="48">
        <f t="shared" si="70"/>
        <v>0</v>
      </c>
      <c r="AM46" s="48">
        <f t="shared" si="71"/>
        <v>0</v>
      </c>
      <c r="AN46" s="48">
        <f t="shared" si="72"/>
        <v>0</v>
      </c>
      <c r="AO46" s="48">
        <f t="shared" si="73"/>
        <v>0</v>
      </c>
      <c r="AP46" s="48">
        <f t="shared" si="74"/>
        <v>0</v>
      </c>
      <c r="AQ46" s="41">
        <f t="shared" si="75"/>
        <v>0</v>
      </c>
      <c r="AR46" s="41">
        <f t="shared" si="76"/>
        <v>10</v>
      </c>
      <c r="AS46" s="48">
        <f t="shared" si="77"/>
        <v>0</v>
      </c>
      <c r="AT46" s="48">
        <f t="shared" si="78"/>
        <v>0</v>
      </c>
      <c r="AU46" s="48">
        <f t="shared" si="79"/>
        <v>0</v>
      </c>
      <c r="AV46" s="48">
        <f t="shared" si="80"/>
        <v>0</v>
      </c>
      <c r="AW46" s="48">
        <f t="shared" si="81"/>
        <v>0</v>
      </c>
      <c r="AX46" s="48">
        <f t="shared" si="82"/>
        <v>0</v>
      </c>
      <c r="AY46" s="48">
        <f t="shared" si="83"/>
        <v>0</v>
      </c>
      <c r="AZ46" s="48">
        <f t="shared" si="84"/>
        <v>0</v>
      </c>
      <c r="BA46" s="48">
        <f t="shared" si="85"/>
        <v>0</v>
      </c>
      <c r="BB46" s="48">
        <f t="shared" si="86"/>
        <v>0</v>
      </c>
      <c r="BC46" s="41">
        <f t="shared" si="87"/>
        <v>0</v>
      </c>
      <c r="BD46" s="44">
        <f t="shared" si="88"/>
        <v>0</v>
      </c>
      <c r="BE46" s="58">
        <f t="shared" si="89"/>
        <v>0</v>
      </c>
      <c r="BF46" s="58"/>
    </row>
    <row r="47" spans="2:58" s="8" customFormat="1" ht="12.75">
      <c r="B47" s="68">
        <f t="shared" si="6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1"/>
        <v>0</v>
      </c>
      <c r="Z47" s="49">
        <f>IF(Y47=0,0,LOOKUP(Y47,Bodování!$A$2:$A$101,Bodování!$B$2:$B$101))</f>
        <v>0</v>
      </c>
      <c r="AA47" s="49">
        <f t="shared" si="62"/>
        <v>0</v>
      </c>
      <c r="AB47" s="49">
        <f>IF(AA47=0,0,LOOKUP(AA47,Bodování!$A$2:$A$101,Bodování!$B$2:$B$101))</f>
        <v>0</v>
      </c>
      <c r="AC47" s="50">
        <f t="shared" si="63"/>
      </c>
      <c r="AD47" s="51">
        <f t="shared" si="64"/>
      </c>
      <c r="AE47" s="36"/>
      <c r="AF47" s="17"/>
      <c r="AG47" s="48">
        <f t="shared" si="65"/>
        <v>0</v>
      </c>
      <c r="AH47" s="48">
        <f t="shared" si="66"/>
        <v>0</v>
      </c>
      <c r="AI47" s="48">
        <f t="shared" si="67"/>
        <v>0</v>
      </c>
      <c r="AJ47" s="48">
        <f t="shared" si="68"/>
        <v>0</v>
      </c>
      <c r="AK47" s="48">
        <f t="shared" si="69"/>
        <v>0</v>
      </c>
      <c r="AL47" s="48">
        <f t="shared" si="70"/>
        <v>0</v>
      </c>
      <c r="AM47" s="48">
        <f t="shared" si="71"/>
        <v>0</v>
      </c>
      <c r="AN47" s="48">
        <f t="shared" si="72"/>
        <v>0</v>
      </c>
      <c r="AO47" s="48">
        <f t="shared" si="73"/>
        <v>0</v>
      </c>
      <c r="AP47" s="48">
        <f t="shared" si="74"/>
        <v>0</v>
      </c>
      <c r="AQ47" s="41">
        <f t="shared" si="75"/>
        <v>0</v>
      </c>
      <c r="AR47" s="41">
        <f t="shared" si="76"/>
        <v>10</v>
      </c>
      <c r="AS47" s="48">
        <f t="shared" si="77"/>
        <v>0</v>
      </c>
      <c r="AT47" s="48">
        <f t="shared" si="78"/>
        <v>0</v>
      </c>
      <c r="AU47" s="48">
        <f t="shared" si="79"/>
        <v>0</v>
      </c>
      <c r="AV47" s="48">
        <f t="shared" si="80"/>
        <v>0</v>
      </c>
      <c r="AW47" s="48">
        <f t="shared" si="81"/>
        <v>0</v>
      </c>
      <c r="AX47" s="48">
        <f t="shared" si="82"/>
        <v>0</v>
      </c>
      <c r="AY47" s="48">
        <f t="shared" si="83"/>
        <v>0</v>
      </c>
      <c r="AZ47" s="48">
        <f t="shared" si="84"/>
        <v>0</v>
      </c>
      <c r="BA47" s="48">
        <f t="shared" si="85"/>
        <v>0</v>
      </c>
      <c r="BB47" s="48">
        <f t="shared" si="86"/>
        <v>0</v>
      </c>
      <c r="BC47" s="41">
        <f t="shared" si="87"/>
        <v>0</v>
      </c>
      <c r="BD47" s="44">
        <f t="shared" si="88"/>
        <v>0</v>
      </c>
      <c r="BE47" s="58">
        <f t="shared" si="89"/>
        <v>0</v>
      </c>
      <c r="BF47" s="58"/>
    </row>
    <row r="48" spans="2:58" s="8" customFormat="1" ht="12.75">
      <c r="B48" s="68">
        <f t="shared" si="6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1"/>
        <v>0</v>
      </c>
      <c r="Z48" s="49">
        <f>IF(Y48=0,0,LOOKUP(Y48,Bodování!$A$2:$A$101,Bodování!$B$2:$B$101))</f>
        <v>0</v>
      </c>
      <c r="AA48" s="49">
        <f t="shared" si="62"/>
        <v>0</v>
      </c>
      <c r="AB48" s="49">
        <f>IF(AA48=0,0,LOOKUP(AA48,Bodování!$A$2:$A$101,Bodování!$B$2:$B$101))</f>
        <v>0</v>
      </c>
      <c r="AC48" s="50">
        <f t="shared" si="63"/>
      </c>
      <c r="AD48" s="51">
        <f t="shared" si="64"/>
      </c>
      <c r="AE48" s="36"/>
      <c r="AF48" s="17"/>
      <c r="AG48" s="48">
        <f t="shared" si="65"/>
        <v>0</v>
      </c>
      <c r="AH48" s="48">
        <f t="shared" si="66"/>
        <v>0</v>
      </c>
      <c r="AI48" s="48">
        <f t="shared" si="67"/>
        <v>0</v>
      </c>
      <c r="AJ48" s="48">
        <f t="shared" si="68"/>
        <v>0</v>
      </c>
      <c r="AK48" s="48">
        <f t="shared" si="69"/>
        <v>0</v>
      </c>
      <c r="AL48" s="48">
        <f t="shared" si="70"/>
        <v>0</v>
      </c>
      <c r="AM48" s="48">
        <f t="shared" si="71"/>
        <v>0</v>
      </c>
      <c r="AN48" s="48">
        <f t="shared" si="72"/>
        <v>0</v>
      </c>
      <c r="AO48" s="48">
        <f t="shared" si="73"/>
        <v>0</v>
      </c>
      <c r="AP48" s="48">
        <f t="shared" si="74"/>
        <v>0</v>
      </c>
      <c r="AQ48" s="41">
        <f t="shared" si="75"/>
        <v>0</v>
      </c>
      <c r="AR48" s="41">
        <f t="shared" si="76"/>
        <v>10</v>
      </c>
      <c r="AS48" s="48">
        <f t="shared" si="77"/>
        <v>0</v>
      </c>
      <c r="AT48" s="48">
        <f t="shared" si="78"/>
        <v>0</v>
      </c>
      <c r="AU48" s="48">
        <f t="shared" si="79"/>
        <v>0</v>
      </c>
      <c r="AV48" s="48">
        <f t="shared" si="80"/>
        <v>0</v>
      </c>
      <c r="AW48" s="48">
        <f t="shared" si="81"/>
        <v>0</v>
      </c>
      <c r="AX48" s="48">
        <f t="shared" si="82"/>
        <v>0</v>
      </c>
      <c r="AY48" s="48">
        <f t="shared" si="83"/>
        <v>0</v>
      </c>
      <c r="AZ48" s="48">
        <f t="shared" si="84"/>
        <v>0</v>
      </c>
      <c r="BA48" s="48">
        <f t="shared" si="85"/>
        <v>0</v>
      </c>
      <c r="BB48" s="48">
        <f t="shared" si="86"/>
        <v>0</v>
      </c>
      <c r="BC48" s="41">
        <f t="shared" si="87"/>
        <v>0</v>
      </c>
      <c r="BD48" s="44">
        <f t="shared" si="88"/>
        <v>0</v>
      </c>
      <c r="BE48" s="58">
        <f t="shared" si="89"/>
        <v>0</v>
      </c>
      <c r="BF48" s="58"/>
    </row>
    <row r="49" spans="2:58" s="8" customFormat="1" ht="12.75">
      <c r="B49" s="68">
        <f t="shared" si="6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1"/>
        <v>0</v>
      </c>
      <c r="Z49" s="49">
        <f>IF(Y49=0,0,LOOKUP(Y49,Bodování!$A$2:$A$101,Bodování!$B$2:$B$101))</f>
        <v>0</v>
      </c>
      <c r="AA49" s="49">
        <f t="shared" si="62"/>
        <v>0</v>
      </c>
      <c r="AB49" s="49">
        <f>IF(AA49=0,0,LOOKUP(AA49,Bodování!$A$2:$A$101,Bodování!$B$2:$B$101))</f>
        <v>0</v>
      </c>
      <c r="AC49" s="50">
        <f t="shared" si="63"/>
      </c>
      <c r="AD49" s="51">
        <f t="shared" si="64"/>
      </c>
      <c r="AE49" s="36"/>
      <c r="AF49" s="17"/>
      <c r="AG49" s="48">
        <f t="shared" si="65"/>
        <v>0</v>
      </c>
      <c r="AH49" s="48">
        <f t="shared" si="66"/>
        <v>0</v>
      </c>
      <c r="AI49" s="48">
        <f t="shared" si="67"/>
        <v>0</v>
      </c>
      <c r="AJ49" s="48">
        <f t="shared" si="68"/>
        <v>0</v>
      </c>
      <c r="AK49" s="48">
        <f t="shared" si="69"/>
        <v>0</v>
      </c>
      <c r="AL49" s="48">
        <f t="shared" si="70"/>
        <v>0</v>
      </c>
      <c r="AM49" s="48">
        <f t="shared" si="71"/>
        <v>0</v>
      </c>
      <c r="AN49" s="48">
        <f t="shared" si="72"/>
        <v>0</v>
      </c>
      <c r="AO49" s="48">
        <f t="shared" si="73"/>
        <v>0</v>
      </c>
      <c r="AP49" s="48">
        <f t="shared" si="74"/>
        <v>0</v>
      </c>
      <c r="AQ49" s="41">
        <f t="shared" si="75"/>
        <v>0</v>
      </c>
      <c r="AR49" s="41">
        <f t="shared" si="76"/>
        <v>10</v>
      </c>
      <c r="AS49" s="48">
        <f t="shared" si="77"/>
        <v>0</v>
      </c>
      <c r="AT49" s="48">
        <f t="shared" si="78"/>
        <v>0</v>
      </c>
      <c r="AU49" s="48">
        <f t="shared" si="79"/>
        <v>0</v>
      </c>
      <c r="AV49" s="48">
        <f t="shared" si="80"/>
        <v>0</v>
      </c>
      <c r="AW49" s="48">
        <f t="shared" si="81"/>
        <v>0</v>
      </c>
      <c r="AX49" s="48">
        <f t="shared" si="82"/>
        <v>0</v>
      </c>
      <c r="AY49" s="48">
        <f t="shared" si="83"/>
        <v>0</v>
      </c>
      <c r="AZ49" s="48">
        <f t="shared" si="84"/>
        <v>0</v>
      </c>
      <c r="BA49" s="48">
        <f t="shared" si="85"/>
        <v>0</v>
      </c>
      <c r="BB49" s="48">
        <f t="shared" si="86"/>
        <v>0</v>
      </c>
      <c r="BC49" s="41">
        <f t="shared" si="87"/>
        <v>0</v>
      </c>
      <c r="BD49" s="44">
        <f t="shared" si="88"/>
        <v>0</v>
      </c>
      <c r="BE49" s="58">
        <f t="shared" si="89"/>
        <v>0</v>
      </c>
      <c r="BF49" s="58"/>
    </row>
    <row r="50" spans="2:58" s="8" customFormat="1" ht="12.75">
      <c r="B50" s="68">
        <f t="shared" si="6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1"/>
        <v>0</v>
      </c>
      <c r="Z50" s="49">
        <f>IF(Y50=0,0,LOOKUP(Y50,Bodování!$A$2:$A$101,Bodování!$B$2:$B$101))</f>
        <v>0</v>
      </c>
      <c r="AA50" s="49">
        <f t="shared" si="62"/>
        <v>0</v>
      </c>
      <c r="AB50" s="49">
        <f>IF(AA50=0,0,LOOKUP(AA50,Bodování!$A$2:$A$101,Bodování!$B$2:$B$101))</f>
        <v>0</v>
      </c>
      <c r="AC50" s="50">
        <f t="shared" si="63"/>
      </c>
      <c r="AD50" s="51">
        <f t="shared" si="64"/>
      </c>
      <c r="AE50" s="36"/>
      <c r="AF50" s="17"/>
      <c r="AG50" s="48">
        <f t="shared" si="65"/>
        <v>0</v>
      </c>
      <c r="AH50" s="48">
        <f t="shared" si="66"/>
        <v>0</v>
      </c>
      <c r="AI50" s="48">
        <f t="shared" si="67"/>
        <v>0</v>
      </c>
      <c r="AJ50" s="48">
        <f t="shared" si="68"/>
        <v>0</v>
      </c>
      <c r="AK50" s="48">
        <f t="shared" si="69"/>
        <v>0</v>
      </c>
      <c r="AL50" s="48">
        <f t="shared" si="70"/>
        <v>0</v>
      </c>
      <c r="AM50" s="48">
        <f t="shared" si="71"/>
        <v>0</v>
      </c>
      <c r="AN50" s="48">
        <f t="shared" si="72"/>
        <v>0</v>
      </c>
      <c r="AO50" s="48">
        <f t="shared" si="73"/>
        <v>0</v>
      </c>
      <c r="AP50" s="48">
        <f t="shared" si="74"/>
        <v>0</v>
      </c>
      <c r="AQ50" s="41">
        <f t="shared" si="75"/>
        <v>0</v>
      </c>
      <c r="AR50" s="41">
        <f t="shared" si="76"/>
        <v>10</v>
      </c>
      <c r="AS50" s="48">
        <f t="shared" si="77"/>
        <v>0</v>
      </c>
      <c r="AT50" s="48">
        <f t="shared" si="78"/>
        <v>0</v>
      </c>
      <c r="AU50" s="48">
        <f t="shared" si="79"/>
        <v>0</v>
      </c>
      <c r="AV50" s="48">
        <f t="shared" si="80"/>
        <v>0</v>
      </c>
      <c r="AW50" s="48">
        <f t="shared" si="81"/>
        <v>0</v>
      </c>
      <c r="AX50" s="48">
        <f t="shared" si="82"/>
        <v>0</v>
      </c>
      <c r="AY50" s="48">
        <f t="shared" si="83"/>
        <v>0</v>
      </c>
      <c r="AZ50" s="48">
        <f t="shared" si="84"/>
        <v>0</v>
      </c>
      <c r="BA50" s="48">
        <f t="shared" si="85"/>
        <v>0</v>
      </c>
      <c r="BB50" s="48">
        <f t="shared" si="86"/>
        <v>0</v>
      </c>
      <c r="BC50" s="41">
        <f t="shared" si="87"/>
        <v>0</v>
      </c>
      <c r="BD50" s="44">
        <f t="shared" si="88"/>
        <v>0</v>
      </c>
      <c r="BE50" s="58">
        <f t="shared" si="89"/>
        <v>0</v>
      </c>
      <c r="BF50" s="58"/>
    </row>
    <row r="51" spans="2:58" s="8" customFormat="1" ht="12.75">
      <c r="B51" s="68">
        <f t="shared" si="6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1"/>
        <v>0</v>
      </c>
      <c r="Z51" s="49">
        <f>IF(Y51=0,0,LOOKUP(Y51,Bodování!$A$2:$A$101,Bodování!$B$2:$B$101))</f>
        <v>0</v>
      </c>
      <c r="AA51" s="49">
        <f t="shared" si="62"/>
        <v>0</v>
      </c>
      <c r="AB51" s="49">
        <f>IF(AA51=0,0,LOOKUP(AA51,Bodování!$A$2:$A$101,Bodování!$B$2:$B$101))</f>
        <v>0</v>
      </c>
      <c r="AC51" s="50">
        <f t="shared" si="63"/>
      </c>
      <c r="AD51" s="51">
        <f t="shared" si="64"/>
      </c>
      <c r="AE51" s="36"/>
      <c r="AF51" s="17"/>
      <c r="AG51" s="48">
        <f t="shared" si="65"/>
        <v>0</v>
      </c>
      <c r="AH51" s="48">
        <f t="shared" si="66"/>
        <v>0</v>
      </c>
      <c r="AI51" s="48">
        <f t="shared" si="67"/>
        <v>0</v>
      </c>
      <c r="AJ51" s="48">
        <f t="shared" si="68"/>
        <v>0</v>
      </c>
      <c r="AK51" s="48">
        <f t="shared" si="69"/>
        <v>0</v>
      </c>
      <c r="AL51" s="48">
        <f t="shared" si="70"/>
        <v>0</v>
      </c>
      <c r="AM51" s="48">
        <f t="shared" si="71"/>
        <v>0</v>
      </c>
      <c r="AN51" s="48">
        <f t="shared" si="72"/>
        <v>0</v>
      </c>
      <c r="AO51" s="48">
        <f t="shared" si="73"/>
        <v>0</v>
      </c>
      <c r="AP51" s="48">
        <f t="shared" si="74"/>
        <v>0</v>
      </c>
      <c r="AQ51" s="41">
        <f t="shared" si="75"/>
        <v>0</v>
      </c>
      <c r="AR51" s="41">
        <f t="shared" si="76"/>
        <v>10</v>
      </c>
      <c r="AS51" s="48">
        <f t="shared" si="77"/>
        <v>0</v>
      </c>
      <c r="AT51" s="48">
        <f t="shared" si="78"/>
        <v>0</v>
      </c>
      <c r="AU51" s="48">
        <f t="shared" si="79"/>
        <v>0</v>
      </c>
      <c r="AV51" s="48">
        <f t="shared" si="80"/>
        <v>0</v>
      </c>
      <c r="AW51" s="48">
        <f t="shared" si="81"/>
        <v>0</v>
      </c>
      <c r="AX51" s="48">
        <f t="shared" si="82"/>
        <v>0</v>
      </c>
      <c r="AY51" s="48">
        <f t="shared" si="83"/>
        <v>0</v>
      </c>
      <c r="AZ51" s="48">
        <f t="shared" si="84"/>
        <v>0</v>
      </c>
      <c r="BA51" s="48">
        <f t="shared" si="85"/>
        <v>0</v>
      </c>
      <c r="BB51" s="48">
        <f t="shared" si="86"/>
        <v>0</v>
      </c>
      <c r="BC51" s="41">
        <f t="shared" si="87"/>
        <v>0</v>
      </c>
      <c r="BD51" s="44">
        <f t="shared" si="88"/>
        <v>0</v>
      </c>
      <c r="BE51" s="58">
        <f t="shared" si="89"/>
        <v>0</v>
      </c>
      <c r="BF51" s="58"/>
    </row>
    <row r="52" spans="2:58" s="8" customFormat="1" ht="12.75">
      <c r="B52" s="68">
        <f t="shared" si="6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1"/>
        <v>0</v>
      </c>
      <c r="Z52" s="49">
        <f>IF(Y52=0,0,LOOKUP(Y52,Bodování!$A$2:$A$101,Bodování!$B$2:$B$101))</f>
        <v>0</v>
      </c>
      <c r="AA52" s="49">
        <f t="shared" si="62"/>
        <v>0</v>
      </c>
      <c r="AB52" s="49">
        <f>IF(AA52=0,0,LOOKUP(AA52,Bodování!$A$2:$A$101,Bodování!$B$2:$B$101))</f>
        <v>0</v>
      </c>
      <c r="AC52" s="50">
        <f t="shared" si="63"/>
      </c>
      <c r="AD52" s="51">
        <f t="shared" si="64"/>
      </c>
      <c r="AE52" s="36"/>
      <c r="AF52" s="17"/>
      <c r="AG52" s="48">
        <f t="shared" si="65"/>
        <v>0</v>
      </c>
      <c r="AH52" s="48">
        <f t="shared" si="66"/>
        <v>0</v>
      </c>
      <c r="AI52" s="48">
        <f t="shared" si="67"/>
        <v>0</v>
      </c>
      <c r="AJ52" s="48">
        <f t="shared" si="68"/>
        <v>0</v>
      </c>
      <c r="AK52" s="48">
        <f t="shared" si="69"/>
        <v>0</v>
      </c>
      <c r="AL52" s="48">
        <f t="shared" si="70"/>
        <v>0</v>
      </c>
      <c r="AM52" s="48">
        <f t="shared" si="71"/>
        <v>0</v>
      </c>
      <c r="AN52" s="48">
        <f t="shared" si="72"/>
        <v>0</v>
      </c>
      <c r="AO52" s="48">
        <f t="shared" si="73"/>
        <v>0</v>
      </c>
      <c r="AP52" s="48">
        <f t="shared" si="74"/>
        <v>0</v>
      </c>
      <c r="AQ52" s="41">
        <f t="shared" si="75"/>
        <v>0</v>
      </c>
      <c r="AR52" s="41">
        <f t="shared" si="76"/>
        <v>10</v>
      </c>
      <c r="AS52" s="48">
        <f t="shared" si="77"/>
        <v>0</v>
      </c>
      <c r="AT52" s="48">
        <f t="shared" si="78"/>
        <v>0</v>
      </c>
      <c r="AU52" s="48">
        <f t="shared" si="79"/>
        <v>0</v>
      </c>
      <c r="AV52" s="48">
        <f t="shared" si="80"/>
        <v>0</v>
      </c>
      <c r="AW52" s="48">
        <f t="shared" si="81"/>
        <v>0</v>
      </c>
      <c r="AX52" s="48">
        <f t="shared" si="82"/>
        <v>0</v>
      </c>
      <c r="AY52" s="48">
        <f t="shared" si="83"/>
        <v>0</v>
      </c>
      <c r="AZ52" s="48">
        <f t="shared" si="84"/>
        <v>0</v>
      </c>
      <c r="BA52" s="48">
        <f t="shared" si="85"/>
        <v>0</v>
      </c>
      <c r="BB52" s="48">
        <f t="shared" si="86"/>
        <v>0</v>
      </c>
      <c r="BC52" s="41">
        <f t="shared" si="87"/>
        <v>0</v>
      </c>
      <c r="BD52" s="44">
        <f t="shared" si="88"/>
        <v>0</v>
      </c>
      <c r="BE52" s="58">
        <f t="shared" si="89"/>
        <v>0</v>
      </c>
      <c r="BF52" s="58"/>
    </row>
    <row r="53" spans="2:58" s="8" customFormat="1" ht="12.75">
      <c r="B53" s="68">
        <f t="shared" si="6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1"/>
        <v>0</v>
      </c>
      <c r="Z53" s="49">
        <f>IF(Y53=0,0,LOOKUP(Y53,Bodování!$A$2:$A$101,Bodování!$B$2:$B$101))</f>
        <v>0</v>
      </c>
      <c r="AA53" s="49">
        <f t="shared" si="62"/>
        <v>0</v>
      </c>
      <c r="AB53" s="49">
        <f>IF(AA53=0,0,LOOKUP(AA53,Bodování!$A$2:$A$101,Bodování!$B$2:$B$101))</f>
        <v>0</v>
      </c>
      <c r="AC53" s="50">
        <f t="shared" si="63"/>
      </c>
      <c r="AD53" s="51">
        <f t="shared" si="64"/>
      </c>
      <c r="AE53" s="36"/>
      <c r="AF53" s="17"/>
      <c r="AG53" s="48">
        <f t="shared" si="65"/>
        <v>0</v>
      </c>
      <c r="AH53" s="48">
        <f t="shared" si="66"/>
        <v>0</v>
      </c>
      <c r="AI53" s="48">
        <f t="shared" si="67"/>
        <v>0</v>
      </c>
      <c r="AJ53" s="48">
        <f t="shared" si="68"/>
        <v>0</v>
      </c>
      <c r="AK53" s="48">
        <f t="shared" si="69"/>
        <v>0</v>
      </c>
      <c r="AL53" s="48">
        <f t="shared" si="70"/>
        <v>0</v>
      </c>
      <c r="AM53" s="48">
        <f t="shared" si="71"/>
        <v>0</v>
      </c>
      <c r="AN53" s="48">
        <f t="shared" si="72"/>
        <v>0</v>
      </c>
      <c r="AO53" s="48">
        <f t="shared" si="73"/>
        <v>0</v>
      </c>
      <c r="AP53" s="48">
        <f t="shared" si="74"/>
        <v>0</v>
      </c>
      <c r="AQ53" s="41">
        <f t="shared" si="75"/>
        <v>0</v>
      </c>
      <c r="AR53" s="41">
        <f t="shared" si="76"/>
        <v>10</v>
      </c>
      <c r="AS53" s="48">
        <f t="shared" si="77"/>
        <v>0</v>
      </c>
      <c r="AT53" s="48">
        <f t="shared" si="78"/>
        <v>0</v>
      </c>
      <c r="AU53" s="48">
        <f t="shared" si="79"/>
        <v>0</v>
      </c>
      <c r="AV53" s="48">
        <f t="shared" si="80"/>
        <v>0</v>
      </c>
      <c r="AW53" s="48">
        <f t="shared" si="81"/>
        <v>0</v>
      </c>
      <c r="AX53" s="48">
        <f t="shared" si="82"/>
        <v>0</v>
      </c>
      <c r="AY53" s="48">
        <f t="shared" si="83"/>
        <v>0</v>
      </c>
      <c r="AZ53" s="48">
        <f t="shared" si="84"/>
        <v>0</v>
      </c>
      <c r="BA53" s="48">
        <f t="shared" si="85"/>
        <v>0</v>
      </c>
      <c r="BB53" s="48">
        <f t="shared" si="86"/>
        <v>0</v>
      </c>
      <c r="BC53" s="41">
        <f t="shared" si="87"/>
        <v>0</v>
      </c>
      <c r="BD53" s="44">
        <f t="shared" si="88"/>
        <v>0</v>
      </c>
      <c r="BE53" s="58">
        <f t="shared" si="89"/>
        <v>0</v>
      </c>
      <c r="BF53" s="58"/>
    </row>
    <row r="54" spans="2:58" s="8" customFormat="1" ht="12.75">
      <c r="B54" s="68">
        <f t="shared" si="6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1"/>
        <v>0</v>
      </c>
      <c r="Z54" s="49">
        <f>IF(Y54=0,0,LOOKUP(Y54,Bodování!$A$2:$A$101,Bodování!$B$2:$B$101))</f>
        <v>0</v>
      </c>
      <c r="AA54" s="49">
        <f t="shared" si="62"/>
        <v>0</v>
      </c>
      <c r="AB54" s="49">
        <f>IF(AA54=0,0,LOOKUP(AA54,Bodování!$A$2:$A$101,Bodování!$B$2:$B$101))</f>
        <v>0</v>
      </c>
      <c r="AC54" s="50">
        <f t="shared" si="63"/>
      </c>
      <c r="AD54" s="51">
        <f t="shared" si="64"/>
      </c>
      <c r="AE54" s="36"/>
      <c r="AF54" s="17"/>
      <c r="AG54" s="48">
        <f t="shared" si="65"/>
        <v>0</v>
      </c>
      <c r="AH54" s="48">
        <f t="shared" si="66"/>
        <v>0</v>
      </c>
      <c r="AI54" s="48">
        <f t="shared" si="67"/>
        <v>0</v>
      </c>
      <c r="AJ54" s="48">
        <f t="shared" si="68"/>
        <v>0</v>
      </c>
      <c r="AK54" s="48">
        <f t="shared" si="69"/>
        <v>0</v>
      </c>
      <c r="AL54" s="48">
        <f t="shared" si="70"/>
        <v>0</v>
      </c>
      <c r="AM54" s="48">
        <f t="shared" si="71"/>
        <v>0</v>
      </c>
      <c r="AN54" s="48">
        <f t="shared" si="72"/>
        <v>0</v>
      </c>
      <c r="AO54" s="48">
        <f t="shared" si="73"/>
        <v>0</v>
      </c>
      <c r="AP54" s="48">
        <f t="shared" si="74"/>
        <v>0</v>
      </c>
      <c r="AQ54" s="41">
        <f t="shared" si="75"/>
        <v>0</v>
      </c>
      <c r="AR54" s="41">
        <f t="shared" si="76"/>
        <v>10</v>
      </c>
      <c r="AS54" s="48">
        <f t="shared" si="77"/>
        <v>0</v>
      </c>
      <c r="AT54" s="48">
        <f t="shared" si="78"/>
        <v>0</v>
      </c>
      <c r="AU54" s="48">
        <f t="shared" si="79"/>
        <v>0</v>
      </c>
      <c r="AV54" s="48">
        <f t="shared" si="80"/>
        <v>0</v>
      </c>
      <c r="AW54" s="48">
        <f t="shared" si="81"/>
        <v>0</v>
      </c>
      <c r="AX54" s="48">
        <f t="shared" si="82"/>
        <v>0</v>
      </c>
      <c r="AY54" s="48">
        <f t="shared" si="83"/>
        <v>0</v>
      </c>
      <c r="AZ54" s="48">
        <f t="shared" si="84"/>
        <v>0</v>
      </c>
      <c r="BA54" s="48">
        <f t="shared" si="85"/>
        <v>0</v>
      </c>
      <c r="BB54" s="48">
        <f t="shared" si="86"/>
        <v>0</v>
      </c>
      <c r="BC54" s="41">
        <f t="shared" si="87"/>
        <v>0</v>
      </c>
      <c r="BD54" s="44">
        <f t="shared" si="88"/>
        <v>0</v>
      </c>
      <c r="BE54" s="58">
        <f t="shared" si="89"/>
        <v>0</v>
      </c>
      <c r="BF54" s="58"/>
    </row>
    <row r="55" spans="2:58" s="8" customFormat="1" ht="12.75">
      <c r="B55" s="68">
        <f t="shared" si="6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1"/>
        <v>0</v>
      </c>
      <c r="Z55" s="49">
        <f>IF(Y55=0,0,LOOKUP(Y55,Bodování!$A$2:$A$101,Bodování!$B$2:$B$101))</f>
        <v>0</v>
      </c>
      <c r="AA55" s="49">
        <f t="shared" si="62"/>
        <v>0</v>
      </c>
      <c r="AB55" s="49">
        <f>IF(AA55=0,0,LOOKUP(AA55,Bodování!$A$2:$A$101,Bodování!$B$2:$B$101))</f>
        <v>0</v>
      </c>
      <c r="AC55" s="50">
        <f t="shared" si="63"/>
      </c>
      <c r="AD55" s="51">
        <f t="shared" si="64"/>
      </c>
      <c r="AE55" s="36"/>
      <c r="AF55" s="17"/>
      <c r="AG55" s="48">
        <f t="shared" si="65"/>
        <v>0</v>
      </c>
      <c r="AH55" s="48">
        <f t="shared" si="66"/>
        <v>0</v>
      </c>
      <c r="AI55" s="48">
        <f t="shared" si="67"/>
        <v>0</v>
      </c>
      <c r="AJ55" s="48">
        <f t="shared" si="68"/>
        <v>0</v>
      </c>
      <c r="AK55" s="48">
        <f t="shared" si="69"/>
        <v>0</v>
      </c>
      <c r="AL55" s="48">
        <f t="shared" si="70"/>
        <v>0</v>
      </c>
      <c r="AM55" s="48">
        <f t="shared" si="71"/>
        <v>0</v>
      </c>
      <c r="AN55" s="48">
        <f t="shared" si="72"/>
        <v>0</v>
      </c>
      <c r="AO55" s="48">
        <f t="shared" si="73"/>
        <v>0</v>
      </c>
      <c r="AP55" s="48">
        <f t="shared" si="74"/>
        <v>0</v>
      </c>
      <c r="AQ55" s="41">
        <f t="shared" si="75"/>
        <v>0</v>
      </c>
      <c r="AR55" s="41">
        <f t="shared" si="76"/>
        <v>10</v>
      </c>
      <c r="AS55" s="48">
        <f t="shared" si="77"/>
        <v>0</v>
      </c>
      <c r="AT55" s="48">
        <f t="shared" si="78"/>
        <v>0</v>
      </c>
      <c r="AU55" s="48">
        <f t="shared" si="79"/>
        <v>0</v>
      </c>
      <c r="AV55" s="48">
        <f t="shared" si="80"/>
        <v>0</v>
      </c>
      <c r="AW55" s="48">
        <f t="shared" si="81"/>
        <v>0</v>
      </c>
      <c r="AX55" s="48">
        <f t="shared" si="82"/>
        <v>0</v>
      </c>
      <c r="AY55" s="48">
        <f t="shared" si="83"/>
        <v>0</v>
      </c>
      <c r="AZ55" s="48">
        <f t="shared" si="84"/>
        <v>0</v>
      </c>
      <c r="BA55" s="48">
        <f t="shared" si="85"/>
        <v>0</v>
      </c>
      <c r="BB55" s="48">
        <f t="shared" si="86"/>
        <v>0</v>
      </c>
      <c r="BC55" s="41">
        <f t="shared" si="87"/>
        <v>0</v>
      </c>
      <c r="BD55" s="44">
        <f t="shared" si="88"/>
        <v>0</v>
      </c>
      <c r="BE55" s="58">
        <f t="shared" si="89"/>
        <v>0</v>
      </c>
      <c r="BF55" s="58"/>
    </row>
    <row r="56" spans="2:58" s="8" customFormat="1" ht="12.75">
      <c r="B56" s="68">
        <f t="shared" si="6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1"/>
        <v>0</v>
      </c>
      <c r="Z56" s="49">
        <f>IF(Y56=0,0,LOOKUP(Y56,Bodování!$A$2:$A$101,Bodování!$B$2:$B$101))</f>
        <v>0</v>
      </c>
      <c r="AA56" s="49">
        <f t="shared" si="62"/>
        <v>0</v>
      </c>
      <c r="AB56" s="49">
        <f>IF(AA56=0,0,LOOKUP(AA56,Bodování!$A$2:$A$101,Bodování!$B$2:$B$101))</f>
        <v>0</v>
      </c>
      <c r="AC56" s="50">
        <f t="shared" si="63"/>
      </c>
      <c r="AD56" s="51">
        <f t="shared" si="64"/>
      </c>
      <c r="AE56" s="36"/>
      <c r="AF56" s="17"/>
      <c r="AG56" s="48">
        <f t="shared" si="65"/>
        <v>0</v>
      </c>
      <c r="AH56" s="48">
        <f t="shared" si="66"/>
        <v>0</v>
      </c>
      <c r="AI56" s="48">
        <f t="shared" si="67"/>
        <v>0</v>
      </c>
      <c r="AJ56" s="48">
        <f t="shared" si="68"/>
        <v>0</v>
      </c>
      <c r="AK56" s="48">
        <f t="shared" si="69"/>
        <v>0</v>
      </c>
      <c r="AL56" s="48">
        <f t="shared" si="70"/>
        <v>0</v>
      </c>
      <c r="AM56" s="48">
        <f t="shared" si="71"/>
        <v>0</v>
      </c>
      <c r="AN56" s="48">
        <f t="shared" si="72"/>
        <v>0</v>
      </c>
      <c r="AO56" s="48">
        <f t="shared" si="73"/>
        <v>0</v>
      </c>
      <c r="AP56" s="48">
        <f t="shared" si="74"/>
        <v>0</v>
      </c>
      <c r="AQ56" s="41">
        <f t="shared" si="75"/>
        <v>0</v>
      </c>
      <c r="AR56" s="41">
        <f t="shared" si="76"/>
        <v>10</v>
      </c>
      <c r="AS56" s="48">
        <f t="shared" si="77"/>
        <v>0</v>
      </c>
      <c r="AT56" s="48">
        <f t="shared" si="78"/>
        <v>0</v>
      </c>
      <c r="AU56" s="48">
        <f t="shared" si="79"/>
        <v>0</v>
      </c>
      <c r="AV56" s="48">
        <f t="shared" si="80"/>
        <v>0</v>
      </c>
      <c r="AW56" s="48">
        <f t="shared" si="81"/>
        <v>0</v>
      </c>
      <c r="AX56" s="48">
        <f t="shared" si="82"/>
        <v>0</v>
      </c>
      <c r="AY56" s="48">
        <f t="shared" si="83"/>
        <v>0</v>
      </c>
      <c r="AZ56" s="48">
        <f t="shared" si="84"/>
        <v>0</v>
      </c>
      <c r="BA56" s="48">
        <f t="shared" si="85"/>
        <v>0</v>
      </c>
      <c r="BB56" s="48">
        <f t="shared" si="86"/>
        <v>0</v>
      </c>
      <c r="BC56" s="41">
        <f t="shared" si="87"/>
        <v>0</v>
      </c>
      <c r="BD56" s="44">
        <f t="shared" si="88"/>
        <v>0</v>
      </c>
      <c r="BE56" s="58">
        <f t="shared" si="89"/>
        <v>0</v>
      </c>
      <c r="BF56" s="58"/>
    </row>
    <row r="57" spans="2:58" s="8" customFormat="1" ht="12.75">
      <c r="B57" s="68">
        <f t="shared" si="6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1"/>
        <v>0</v>
      </c>
      <c r="Z57" s="49">
        <f>IF(Y57=0,0,LOOKUP(Y57,Bodování!$A$2:$A$101,Bodování!$B$2:$B$101))</f>
        <v>0</v>
      </c>
      <c r="AA57" s="49">
        <f t="shared" si="62"/>
        <v>0</v>
      </c>
      <c r="AB57" s="49">
        <f>IF(AA57=0,0,LOOKUP(AA57,Bodování!$A$2:$A$101,Bodování!$B$2:$B$101))</f>
        <v>0</v>
      </c>
      <c r="AC57" s="50">
        <f t="shared" si="63"/>
      </c>
      <c r="AD57" s="51">
        <f t="shared" si="64"/>
      </c>
      <c r="AE57" s="36"/>
      <c r="AF57" s="17"/>
      <c r="AG57" s="48">
        <f t="shared" si="65"/>
        <v>0</v>
      </c>
      <c r="AH57" s="48">
        <f t="shared" si="66"/>
        <v>0</v>
      </c>
      <c r="AI57" s="48">
        <f t="shared" si="67"/>
        <v>0</v>
      </c>
      <c r="AJ57" s="48">
        <f t="shared" si="68"/>
        <v>0</v>
      </c>
      <c r="AK57" s="48">
        <f t="shared" si="69"/>
        <v>0</v>
      </c>
      <c r="AL57" s="48">
        <f t="shared" si="70"/>
        <v>0</v>
      </c>
      <c r="AM57" s="48">
        <f t="shared" si="71"/>
        <v>0</v>
      </c>
      <c r="AN57" s="48">
        <f t="shared" si="72"/>
        <v>0</v>
      </c>
      <c r="AO57" s="48">
        <f t="shared" si="73"/>
        <v>0</v>
      </c>
      <c r="AP57" s="48">
        <f t="shared" si="74"/>
        <v>0</v>
      </c>
      <c r="AQ57" s="41">
        <f t="shared" si="75"/>
        <v>0</v>
      </c>
      <c r="AR57" s="41">
        <f t="shared" si="76"/>
        <v>10</v>
      </c>
      <c r="AS57" s="48">
        <f t="shared" si="77"/>
        <v>0</v>
      </c>
      <c r="AT57" s="48">
        <f t="shared" si="78"/>
        <v>0</v>
      </c>
      <c r="AU57" s="48">
        <f t="shared" si="79"/>
        <v>0</v>
      </c>
      <c r="AV57" s="48">
        <f t="shared" si="80"/>
        <v>0</v>
      </c>
      <c r="AW57" s="48">
        <f t="shared" si="81"/>
        <v>0</v>
      </c>
      <c r="AX57" s="48">
        <f t="shared" si="82"/>
        <v>0</v>
      </c>
      <c r="AY57" s="48">
        <f t="shared" si="83"/>
        <v>0</v>
      </c>
      <c r="AZ57" s="48">
        <f t="shared" si="84"/>
        <v>0</v>
      </c>
      <c r="BA57" s="48">
        <f t="shared" si="85"/>
        <v>0</v>
      </c>
      <c r="BB57" s="48">
        <f t="shared" si="86"/>
        <v>0</v>
      </c>
      <c r="BC57" s="41">
        <f t="shared" si="87"/>
        <v>0</v>
      </c>
      <c r="BD57" s="44">
        <f t="shared" si="88"/>
        <v>0</v>
      </c>
      <c r="BE57" s="58">
        <f t="shared" si="89"/>
        <v>0</v>
      </c>
      <c r="BF57" s="58"/>
    </row>
    <row r="58" spans="2:58" s="8" customFormat="1" ht="12.75">
      <c r="B58" s="68">
        <f t="shared" si="6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1"/>
        <v>0</v>
      </c>
      <c r="Z58" s="49">
        <f>IF(Y58=0,0,LOOKUP(Y58,Bodování!$A$2:$A$101,Bodování!$B$2:$B$101))</f>
        <v>0</v>
      </c>
      <c r="AA58" s="49">
        <f t="shared" si="62"/>
        <v>0</v>
      </c>
      <c r="AB58" s="49">
        <f>IF(AA58=0,0,LOOKUP(AA58,Bodování!$A$2:$A$101,Bodování!$B$2:$B$101))</f>
        <v>0</v>
      </c>
      <c r="AC58" s="50">
        <f t="shared" si="63"/>
      </c>
      <c r="AD58" s="51">
        <f t="shared" si="64"/>
      </c>
      <c r="AE58" s="36"/>
      <c r="AF58" s="17"/>
      <c r="AG58" s="48">
        <f t="shared" si="65"/>
        <v>0</v>
      </c>
      <c r="AH58" s="48">
        <f t="shared" si="66"/>
        <v>0</v>
      </c>
      <c r="AI58" s="48">
        <f t="shared" si="67"/>
        <v>0</v>
      </c>
      <c r="AJ58" s="48">
        <f t="shared" si="68"/>
        <v>0</v>
      </c>
      <c r="AK58" s="48">
        <f t="shared" si="69"/>
        <v>0</v>
      </c>
      <c r="AL58" s="48">
        <f t="shared" si="70"/>
        <v>0</v>
      </c>
      <c r="AM58" s="48">
        <f t="shared" si="71"/>
        <v>0</v>
      </c>
      <c r="AN58" s="48">
        <f t="shared" si="72"/>
        <v>0</v>
      </c>
      <c r="AO58" s="48">
        <f t="shared" si="73"/>
        <v>0</v>
      </c>
      <c r="AP58" s="48">
        <f t="shared" si="74"/>
        <v>0</v>
      </c>
      <c r="AQ58" s="41">
        <f t="shared" si="75"/>
        <v>0</v>
      </c>
      <c r="AR58" s="41">
        <f t="shared" si="76"/>
        <v>10</v>
      </c>
      <c r="AS58" s="48">
        <f t="shared" si="77"/>
        <v>0</v>
      </c>
      <c r="AT58" s="48">
        <f t="shared" si="78"/>
        <v>0</v>
      </c>
      <c r="AU58" s="48">
        <f t="shared" si="79"/>
        <v>0</v>
      </c>
      <c r="AV58" s="48">
        <f t="shared" si="80"/>
        <v>0</v>
      </c>
      <c r="AW58" s="48">
        <f t="shared" si="81"/>
        <v>0</v>
      </c>
      <c r="AX58" s="48">
        <f t="shared" si="82"/>
        <v>0</v>
      </c>
      <c r="AY58" s="48">
        <f t="shared" si="83"/>
        <v>0</v>
      </c>
      <c r="AZ58" s="48">
        <f t="shared" si="84"/>
        <v>0</v>
      </c>
      <c r="BA58" s="48">
        <f t="shared" si="85"/>
        <v>0</v>
      </c>
      <c r="BB58" s="48">
        <f t="shared" si="86"/>
        <v>0</v>
      </c>
      <c r="BC58" s="41">
        <f t="shared" si="87"/>
        <v>0</v>
      </c>
      <c r="BD58" s="44">
        <f t="shared" si="88"/>
        <v>0</v>
      </c>
      <c r="BE58" s="58">
        <f t="shared" si="89"/>
        <v>0</v>
      </c>
      <c r="BF58" s="58"/>
    </row>
    <row r="59" spans="2:58" s="8" customFormat="1" ht="12.75">
      <c r="B59" s="68">
        <f t="shared" si="6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1"/>
        <v>0</v>
      </c>
      <c r="Z59" s="49">
        <f>IF(Y59=0,0,LOOKUP(Y59,Bodování!$A$2:$A$101,Bodování!$B$2:$B$101))</f>
        <v>0</v>
      </c>
      <c r="AA59" s="49">
        <f t="shared" si="62"/>
        <v>0</v>
      </c>
      <c r="AB59" s="49">
        <f>IF(AA59=0,0,LOOKUP(AA59,Bodování!$A$2:$A$101,Bodování!$B$2:$B$101))</f>
        <v>0</v>
      </c>
      <c r="AC59" s="50">
        <f t="shared" si="63"/>
      </c>
      <c r="AD59" s="51">
        <f t="shared" si="64"/>
      </c>
      <c r="AE59" s="36"/>
      <c r="AF59" s="17"/>
      <c r="AG59" s="48">
        <f t="shared" si="65"/>
        <v>0</v>
      </c>
      <c r="AH59" s="48">
        <f t="shared" si="66"/>
        <v>0</v>
      </c>
      <c r="AI59" s="48">
        <f t="shared" si="67"/>
        <v>0</v>
      </c>
      <c r="AJ59" s="48">
        <f t="shared" si="68"/>
        <v>0</v>
      </c>
      <c r="AK59" s="48">
        <f t="shared" si="69"/>
        <v>0</v>
      </c>
      <c r="AL59" s="48">
        <f t="shared" si="70"/>
        <v>0</v>
      </c>
      <c r="AM59" s="48">
        <f t="shared" si="71"/>
        <v>0</v>
      </c>
      <c r="AN59" s="48">
        <f t="shared" si="72"/>
        <v>0</v>
      </c>
      <c r="AO59" s="48">
        <f t="shared" si="73"/>
        <v>0</v>
      </c>
      <c r="AP59" s="48">
        <f t="shared" si="74"/>
        <v>0</v>
      </c>
      <c r="AQ59" s="41">
        <f t="shared" si="75"/>
        <v>0</v>
      </c>
      <c r="AR59" s="41">
        <f t="shared" si="76"/>
        <v>10</v>
      </c>
      <c r="AS59" s="48">
        <f t="shared" si="77"/>
        <v>0</v>
      </c>
      <c r="AT59" s="48">
        <f t="shared" si="78"/>
        <v>0</v>
      </c>
      <c r="AU59" s="48">
        <f t="shared" si="79"/>
        <v>0</v>
      </c>
      <c r="AV59" s="48">
        <f t="shared" si="80"/>
        <v>0</v>
      </c>
      <c r="AW59" s="48">
        <f t="shared" si="81"/>
        <v>0</v>
      </c>
      <c r="AX59" s="48">
        <f t="shared" si="82"/>
        <v>0</v>
      </c>
      <c r="AY59" s="48">
        <f t="shared" si="83"/>
        <v>0</v>
      </c>
      <c r="AZ59" s="48">
        <f t="shared" si="84"/>
        <v>0</v>
      </c>
      <c r="BA59" s="48">
        <f t="shared" si="85"/>
        <v>0</v>
      </c>
      <c r="BB59" s="48">
        <f t="shared" si="86"/>
        <v>0</v>
      </c>
      <c r="BC59" s="41">
        <f t="shared" si="87"/>
        <v>0</v>
      </c>
      <c r="BD59" s="44">
        <f t="shared" si="88"/>
        <v>0</v>
      </c>
      <c r="BE59" s="58">
        <f t="shared" si="89"/>
        <v>0</v>
      </c>
      <c r="BF59" s="58"/>
    </row>
    <row r="60" spans="2:58" s="8" customFormat="1" ht="12.75">
      <c r="B60" s="68">
        <f t="shared" si="6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1"/>
        <v>0</v>
      </c>
      <c r="Z60" s="49">
        <f>IF(Y60=0,0,LOOKUP(Y60,Bodování!$A$2:$A$101,Bodování!$B$2:$B$101))</f>
        <v>0</v>
      </c>
      <c r="AA60" s="49">
        <f t="shared" si="62"/>
        <v>0</v>
      </c>
      <c r="AB60" s="49">
        <f>IF(AA60=0,0,LOOKUP(AA60,Bodování!$A$2:$A$101,Bodování!$B$2:$B$101))</f>
        <v>0</v>
      </c>
      <c r="AC60" s="50">
        <f t="shared" si="63"/>
      </c>
      <c r="AD60" s="51">
        <f t="shared" si="64"/>
      </c>
      <c r="AE60" s="36"/>
      <c r="AF60" s="17"/>
      <c r="AG60" s="48">
        <f t="shared" si="65"/>
        <v>0</v>
      </c>
      <c r="AH60" s="48">
        <f t="shared" si="66"/>
        <v>0</v>
      </c>
      <c r="AI60" s="48">
        <f t="shared" si="67"/>
        <v>0</v>
      </c>
      <c r="AJ60" s="48">
        <f t="shared" si="68"/>
        <v>0</v>
      </c>
      <c r="AK60" s="48">
        <f t="shared" si="69"/>
        <v>0</v>
      </c>
      <c r="AL60" s="48">
        <f t="shared" si="70"/>
        <v>0</v>
      </c>
      <c r="AM60" s="48">
        <f t="shared" si="71"/>
        <v>0</v>
      </c>
      <c r="AN60" s="48">
        <f t="shared" si="72"/>
        <v>0</v>
      </c>
      <c r="AO60" s="48">
        <f t="shared" si="73"/>
        <v>0</v>
      </c>
      <c r="AP60" s="48">
        <f t="shared" si="74"/>
        <v>0</v>
      </c>
      <c r="AQ60" s="41">
        <f t="shared" si="75"/>
        <v>0</v>
      </c>
      <c r="AR60" s="41">
        <f t="shared" si="76"/>
        <v>10</v>
      </c>
      <c r="AS60" s="48">
        <f t="shared" si="77"/>
        <v>0</v>
      </c>
      <c r="AT60" s="48">
        <f t="shared" si="78"/>
        <v>0</v>
      </c>
      <c r="AU60" s="48">
        <f t="shared" si="79"/>
        <v>0</v>
      </c>
      <c r="AV60" s="48">
        <f t="shared" si="80"/>
        <v>0</v>
      </c>
      <c r="AW60" s="48">
        <f t="shared" si="81"/>
        <v>0</v>
      </c>
      <c r="AX60" s="48">
        <f t="shared" si="82"/>
        <v>0</v>
      </c>
      <c r="AY60" s="48">
        <f t="shared" si="83"/>
        <v>0</v>
      </c>
      <c r="AZ60" s="48">
        <f t="shared" si="84"/>
        <v>0</v>
      </c>
      <c r="BA60" s="48">
        <f t="shared" si="85"/>
        <v>0</v>
      </c>
      <c r="BB60" s="48">
        <f t="shared" si="86"/>
        <v>0</v>
      </c>
      <c r="BC60" s="41">
        <f t="shared" si="87"/>
        <v>0</v>
      </c>
      <c r="BD60" s="44">
        <f t="shared" si="88"/>
        <v>0</v>
      </c>
      <c r="BE60" s="58">
        <f t="shared" si="8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0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24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24">IF(BE11&lt;7,0,AQ11)</f>
        <v>0</v>
      </c>
      <c r="Z11" s="49">
        <f>IF(Y11=0,0,LOOKUP(Y11,Bodování!$A$2:$A$101,Bodování!$B$2:$B$101))</f>
        <v>0</v>
      </c>
      <c r="AA11" s="49">
        <f aca="true" t="shared" si="2" ref="AA11:AA24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24">IF(C11&gt;0,E11+G11+I11+K11+M11+O11+Q11+S11+U11+W11-Y11-AA11,"")</f>
      </c>
      <c r="AD11" s="51">
        <f aca="true" t="shared" si="4" ref="AD11:AD24">IF(C11&gt;0,F11+H11+J11+L11+N11+P11+R11+T11+V11+X11-Z11-AB11,"")</f>
      </c>
      <c r="AE11" s="36"/>
      <c r="AF11" s="17"/>
      <c r="AG11" s="48">
        <f aca="true" t="shared" si="5" ref="AG11:AG24">E11</f>
        <v>0</v>
      </c>
      <c r="AH11" s="48">
        <f aca="true" t="shared" si="6" ref="AH11:AH24">G11</f>
        <v>0</v>
      </c>
      <c r="AI11" s="48">
        <f aca="true" t="shared" si="7" ref="AI11:AI24">I11</f>
        <v>0</v>
      </c>
      <c r="AJ11" s="48">
        <f aca="true" t="shared" si="8" ref="AJ11:AJ24">K11</f>
        <v>0</v>
      </c>
      <c r="AK11" s="48">
        <f aca="true" t="shared" si="9" ref="AK11:AK24">M11</f>
        <v>0</v>
      </c>
      <c r="AL11" s="48">
        <f aca="true" t="shared" si="10" ref="AL11:AL24">O11</f>
        <v>0</v>
      </c>
      <c r="AM11" s="48">
        <f aca="true" t="shared" si="11" ref="AM11:AM24">Q11</f>
        <v>0</v>
      </c>
      <c r="AN11" s="48">
        <f aca="true" t="shared" si="12" ref="AN11:AN24">S11</f>
        <v>0</v>
      </c>
      <c r="AO11" s="48">
        <f aca="true" t="shared" si="13" ref="AO11:AO24">U11</f>
        <v>0</v>
      </c>
      <c r="AP11" s="48">
        <f aca="true" t="shared" si="14" ref="AP11:AP24">W11</f>
        <v>0</v>
      </c>
      <c r="AQ11" s="41">
        <f aca="true" t="shared" si="15" ref="AQ11:AQ24">MAX(AG11:AP11)</f>
        <v>0</v>
      </c>
      <c r="AR11" s="41">
        <f aca="true" t="shared" si="16" ref="AR11:AR24">COUNTIF(AG11:AP11,AQ11)</f>
        <v>10</v>
      </c>
      <c r="AS11" s="48">
        <f aca="true" t="shared" si="17" ref="AS11:AS24">IF(AQ11=AG11,0,AG11)</f>
        <v>0</v>
      </c>
      <c r="AT11" s="48">
        <f aca="true" t="shared" si="18" ref="AT11:AT24">IF(AQ11=AH11,0,AH11)</f>
        <v>0</v>
      </c>
      <c r="AU11" s="48">
        <f aca="true" t="shared" si="19" ref="AU11:AU24">IF(AQ11=AI11,0,AI11)</f>
        <v>0</v>
      </c>
      <c r="AV11" s="48">
        <f aca="true" t="shared" si="20" ref="AV11:AV24">IF(AQ11=AJ11,0,AJ11)</f>
        <v>0</v>
      </c>
      <c r="AW11" s="48">
        <f aca="true" t="shared" si="21" ref="AW11:AW24">IF(AQ11=AK11,0,AK11)</f>
        <v>0</v>
      </c>
      <c r="AX11" s="48">
        <f aca="true" t="shared" si="22" ref="AX11:AX24">IF(AQ11=AL11,0,AL11)</f>
        <v>0</v>
      </c>
      <c r="AY11" s="48">
        <f aca="true" t="shared" si="23" ref="AY11:AY24">IF(AQ11=AM11,0,AM11)</f>
        <v>0</v>
      </c>
      <c r="AZ11" s="48">
        <f aca="true" t="shared" si="24" ref="AZ11:AZ24">IF(AQ11=AN11,0,AN11)</f>
        <v>0</v>
      </c>
      <c r="BA11" s="48">
        <f aca="true" t="shared" si="25" ref="BA11:BA24">IF(AQ11=AO11,0,AO11)</f>
        <v>0</v>
      </c>
      <c r="BB11" s="48">
        <f aca="true" t="shared" si="26" ref="BB11:BB24">IF(AQ11=AP11,0,AP11)</f>
        <v>0</v>
      </c>
      <c r="BC11" s="41">
        <f aca="true" t="shared" si="27" ref="BC11:BC24">MAX(AS11:BB11)</f>
        <v>0</v>
      </c>
      <c r="BD11" s="44">
        <f aca="true" t="shared" si="28" ref="BD11:BD24">IF(C11="",0,1)</f>
        <v>0</v>
      </c>
      <c r="BE11" s="58">
        <f aca="true" t="shared" si="29" ref="BE11:BE24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</c>
      <c r="AD12" s="51">
        <f t="shared" si="4"/>
      </c>
      <c r="AE12" s="36"/>
      <c r="AF12" s="17"/>
      <c r="AG12" s="48">
        <f t="shared" si="5"/>
        <v>0</v>
      </c>
      <c r="AH12" s="48">
        <f t="shared" si="6"/>
        <v>0</v>
      </c>
      <c r="AI12" s="48">
        <f t="shared" si="7"/>
        <v>0</v>
      </c>
      <c r="AJ12" s="48">
        <f t="shared" si="8"/>
        <v>0</v>
      </c>
      <c r="AK12" s="48">
        <f t="shared" si="9"/>
        <v>0</v>
      </c>
      <c r="AL12" s="48">
        <f t="shared" si="10"/>
        <v>0</v>
      </c>
      <c r="AM12" s="48">
        <f t="shared" si="11"/>
        <v>0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0</v>
      </c>
      <c r="AR12" s="41">
        <f t="shared" si="16"/>
        <v>10</v>
      </c>
      <c r="AS12" s="48">
        <f t="shared" si="17"/>
        <v>0</v>
      </c>
      <c r="AT12" s="48">
        <f t="shared" si="18"/>
        <v>0</v>
      </c>
      <c r="AU12" s="48">
        <f t="shared" si="19"/>
        <v>0</v>
      </c>
      <c r="AV12" s="48">
        <f t="shared" si="20"/>
        <v>0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0</v>
      </c>
      <c r="BD12" s="44">
        <f t="shared" si="28"/>
        <v>0</v>
      </c>
      <c r="BE12" s="58">
        <f t="shared" si="29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</c>
      <c r="AD13" s="51">
        <f t="shared" si="4"/>
      </c>
      <c r="AE13" s="36"/>
      <c r="AF13" s="17"/>
      <c r="AG13" s="48">
        <f t="shared" si="5"/>
        <v>0</v>
      </c>
      <c r="AH13" s="48">
        <f t="shared" si="6"/>
        <v>0</v>
      </c>
      <c r="AI13" s="48">
        <f t="shared" si="7"/>
        <v>0</v>
      </c>
      <c r="AJ13" s="48">
        <f t="shared" si="8"/>
        <v>0</v>
      </c>
      <c r="AK13" s="48">
        <f t="shared" si="9"/>
        <v>0</v>
      </c>
      <c r="AL13" s="48">
        <f t="shared" si="10"/>
        <v>0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0</v>
      </c>
      <c r="AR13" s="41">
        <f t="shared" si="16"/>
        <v>10</v>
      </c>
      <c r="AS13" s="48">
        <f t="shared" si="17"/>
        <v>0</v>
      </c>
      <c r="AT13" s="48">
        <f t="shared" si="18"/>
        <v>0</v>
      </c>
      <c r="AU13" s="48">
        <f t="shared" si="19"/>
        <v>0</v>
      </c>
      <c r="AV13" s="48">
        <f t="shared" si="20"/>
        <v>0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0</v>
      </c>
      <c r="BD13" s="44">
        <f t="shared" si="28"/>
        <v>0</v>
      </c>
      <c r="BE13" s="58">
        <f t="shared" si="29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</c>
      <c r="AD14" s="51">
        <f t="shared" si="4"/>
      </c>
      <c r="AE14" s="36"/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0</v>
      </c>
      <c r="AR14" s="41">
        <f t="shared" si="16"/>
        <v>10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0</v>
      </c>
      <c r="BE14" s="58">
        <f t="shared" si="29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>
      <c r="B25" s="68">
        <f aca="true" t="shared" si="30" ref="B25:B42">AE25</f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aca="true" t="shared" si="31" ref="Y25:Y42">IF(BE25&lt;7,0,AQ25)</f>
        <v>0</v>
      </c>
      <c r="Z25" s="49">
        <f>IF(Y25=0,0,LOOKUP(Y25,Bodování!$A$2:$A$101,Bodování!$B$2:$B$101))</f>
        <v>0</v>
      </c>
      <c r="AA25" s="49">
        <f aca="true" t="shared" si="32" ref="AA25:AA42">IF(BE25&lt;10,0,IF(AR25&gt;1,AQ25,BC25))</f>
        <v>0</v>
      </c>
      <c r="AB25" s="49">
        <f>IF(AA25=0,0,LOOKUP(AA25,Bodování!$A$2:$A$101,Bodování!$B$2:$B$101))</f>
        <v>0</v>
      </c>
      <c r="AC25" s="50">
        <f aca="true" t="shared" si="33" ref="AC25:AC42">IF(C25&gt;0,E25+G25+I25+K25+M25+O25+Q25+S25+U25+W25-Y25-AA25,"")</f>
      </c>
      <c r="AD25" s="51">
        <f aca="true" t="shared" si="34" ref="AD25:AD42">IF(C25&gt;0,F25+H25+J25+L25+N25+P25+R25+T25+V25+X25-Z25-AB25,"")</f>
      </c>
      <c r="AE25" s="36"/>
      <c r="AF25" s="17"/>
      <c r="AG25" s="48">
        <f aca="true" t="shared" si="35" ref="AG25:AG42">E25</f>
        <v>0</v>
      </c>
      <c r="AH25" s="48">
        <f aca="true" t="shared" si="36" ref="AH25:AH42">G25</f>
        <v>0</v>
      </c>
      <c r="AI25" s="48">
        <f aca="true" t="shared" si="37" ref="AI25:AI42">I25</f>
        <v>0</v>
      </c>
      <c r="AJ25" s="48">
        <f aca="true" t="shared" si="38" ref="AJ25:AJ42">K25</f>
        <v>0</v>
      </c>
      <c r="AK25" s="48">
        <f aca="true" t="shared" si="39" ref="AK25:AK42">M25</f>
        <v>0</v>
      </c>
      <c r="AL25" s="48">
        <f aca="true" t="shared" si="40" ref="AL25:AL42">O25</f>
        <v>0</v>
      </c>
      <c r="AM25" s="48">
        <f aca="true" t="shared" si="41" ref="AM25:AM42">Q25</f>
        <v>0</v>
      </c>
      <c r="AN25" s="48">
        <f aca="true" t="shared" si="42" ref="AN25:AN42">S25</f>
        <v>0</v>
      </c>
      <c r="AO25" s="48">
        <f aca="true" t="shared" si="43" ref="AO25:AO42">U25</f>
        <v>0</v>
      </c>
      <c r="AP25" s="48">
        <f aca="true" t="shared" si="44" ref="AP25:AP42">W25</f>
        <v>0</v>
      </c>
      <c r="AQ25" s="41">
        <f aca="true" t="shared" si="45" ref="AQ25:AQ42">MAX(AG25:AP25)</f>
        <v>0</v>
      </c>
      <c r="AR25" s="41">
        <f aca="true" t="shared" si="46" ref="AR25:AR42">COUNTIF(AG25:AP25,AQ25)</f>
        <v>10</v>
      </c>
      <c r="AS25" s="48">
        <f aca="true" t="shared" si="47" ref="AS25:AS42">IF(AQ25=AG25,0,AG25)</f>
        <v>0</v>
      </c>
      <c r="AT25" s="48">
        <f aca="true" t="shared" si="48" ref="AT25:AT42">IF(AQ25=AH25,0,AH25)</f>
        <v>0</v>
      </c>
      <c r="AU25" s="48">
        <f aca="true" t="shared" si="49" ref="AU25:AU42">IF(AQ25=AI25,0,AI25)</f>
        <v>0</v>
      </c>
      <c r="AV25" s="48">
        <f aca="true" t="shared" si="50" ref="AV25:AV42">IF(AQ25=AJ25,0,AJ25)</f>
        <v>0</v>
      </c>
      <c r="AW25" s="48">
        <f aca="true" t="shared" si="51" ref="AW25:AW42">IF(AQ25=AK25,0,AK25)</f>
        <v>0</v>
      </c>
      <c r="AX25" s="48">
        <f aca="true" t="shared" si="52" ref="AX25:AX42">IF(AQ25=AL25,0,AL25)</f>
        <v>0</v>
      </c>
      <c r="AY25" s="48">
        <f aca="true" t="shared" si="53" ref="AY25:AY42">IF(AQ25=AM25,0,AM25)</f>
        <v>0</v>
      </c>
      <c r="AZ25" s="48">
        <f aca="true" t="shared" si="54" ref="AZ25:AZ42">IF(AQ25=AN25,0,AN25)</f>
        <v>0</v>
      </c>
      <c r="BA25" s="48">
        <f aca="true" t="shared" si="55" ref="BA25:BA42">IF(AQ25=AO25,0,AO25)</f>
        <v>0</v>
      </c>
      <c r="BB25" s="48">
        <f aca="true" t="shared" si="56" ref="BB25:BB42">IF(AQ25=AP25,0,AP25)</f>
        <v>0</v>
      </c>
      <c r="BC25" s="41">
        <f aca="true" t="shared" si="57" ref="BC25:BC42">MAX(AS25:BB25)</f>
        <v>0</v>
      </c>
      <c r="BD25" s="44">
        <f aca="true" t="shared" si="58" ref="BD25:BD42">IF(C25="",0,1)</f>
        <v>0</v>
      </c>
      <c r="BE25" s="58">
        <f aca="true" t="shared" si="59" ref="BE25:BE42">10-(COUNTIF(AG25:AP25,0))</f>
        <v>0</v>
      </c>
      <c r="BF25" s="58"/>
    </row>
    <row r="26" spans="2:58" s="8" customFormat="1" ht="12.75">
      <c r="B26" s="68">
        <f t="shared" si="3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31"/>
        <v>0</v>
      </c>
      <c r="Z26" s="49">
        <f>IF(Y26=0,0,LOOKUP(Y26,Bodování!$A$2:$A$101,Bodování!$B$2:$B$101))</f>
        <v>0</v>
      </c>
      <c r="AA26" s="49">
        <f t="shared" si="32"/>
        <v>0</v>
      </c>
      <c r="AB26" s="49">
        <f>IF(AA26=0,0,LOOKUP(AA26,Bodování!$A$2:$A$101,Bodování!$B$2:$B$101))</f>
        <v>0</v>
      </c>
      <c r="AC26" s="50">
        <f t="shared" si="33"/>
      </c>
      <c r="AD26" s="51">
        <f t="shared" si="34"/>
      </c>
      <c r="AE26" s="36"/>
      <c r="AF26" s="17"/>
      <c r="AG26" s="48">
        <f t="shared" si="35"/>
        <v>0</v>
      </c>
      <c r="AH26" s="48">
        <f t="shared" si="36"/>
        <v>0</v>
      </c>
      <c r="AI26" s="48">
        <f t="shared" si="37"/>
        <v>0</v>
      </c>
      <c r="AJ26" s="48">
        <f t="shared" si="38"/>
        <v>0</v>
      </c>
      <c r="AK26" s="48">
        <f t="shared" si="39"/>
        <v>0</v>
      </c>
      <c r="AL26" s="48">
        <f t="shared" si="40"/>
        <v>0</v>
      </c>
      <c r="AM26" s="48">
        <f t="shared" si="41"/>
        <v>0</v>
      </c>
      <c r="AN26" s="48">
        <f t="shared" si="42"/>
        <v>0</v>
      </c>
      <c r="AO26" s="48">
        <f t="shared" si="43"/>
        <v>0</v>
      </c>
      <c r="AP26" s="48">
        <f t="shared" si="44"/>
        <v>0</v>
      </c>
      <c r="AQ26" s="41">
        <f t="shared" si="45"/>
        <v>0</v>
      </c>
      <c r="AR26" s="41">
        <f t="shared" si="46"/>
        <v>10</v>
      </c>
      <c r="AS26" s="48">
        <f t="shared" si="47"/>
        <v>0</v>
      </c>
      <c r="AT26" s="48">
        <f t="shared" si="48"/>
        <v>0</v>
      </c>
      <c r="AU26" s="48">
        <f t="shared" si="49"/>
        <v>0</v>
      </c>
      <c r="AV26" s="48">
        <f t="shared" si="50"/>
        <v>0</v>
      </c>
      <c r="AW26" s="48">
        <f t="shared" si="51"/>
        <v>0</v>
      </c>
      <c r="AX26" s="48">
        <f t="shared" si="52"/>
        <v>0</v>
      </c>
      <c r="AY26" s="48">
        <f t="shared" si="53"/>
        <v>0</v>
      </c>
      <c r="AZ26" s="48">
        <f t="shared" si="54"/>
        <v>0</v>
      </c>
      <c r="BA26" s="48">
        <f t="shared" si="55"/>
        <v>0</v>
      </c>
      <c r="BB26" s="48">
        <f t="shared" si="56"/>
        <v>0</v>
      </c>
      <c r="BC26" s="41">
        <f t="shared" si="57"/>
        <v>0</v>
      </c>
      <c r="BD26" s="44">
        <f t="shared" si="58"/>
        <v>0</v>
      </c>
      <c r="BE26" s="58">
        <f t="shared" si="59"/>
        <v>0</v>
      </c>
      <c r="BF26" s="58"/>
    </row>
    <row r="27" spans="2:58" s="8" customFormat="1" ht="12.75">
      <c r="B27" s="68">
        <f t="shared" si="3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31"/>
        <v>0</v>
      </c>
      <c r="Z27" s="49">
        <f>IF(Y27=0,0,LOOKUP(Y27,Bodování!$A$2:$A$101,Bodování!$B$2:$B$101))</f>
        <v>0</v>
      </c>
      <c r="AA27" s="49">
        <f t="shared" si="32"/>
        <v>0</v>
      </c>
      <c r="AB27" s="49">
        <f>IF(AA27=0,0,LOOKUP(AA27,Bodování!$A$2:$A$101,Bodování!$B$2:$B$101))</f>
        <v>0</v>
      </c>
      <c r="AC27" s="50">
        <f t="shared" si="33"/>
      </c>
      <c r="AD27" s="51">
        <f t="shared" si="34"/>
      </c>
      <c r="AE27" s="36"/>
      <c r="AF27" s="17"/>
      <c r="AG27" s="48">
        <f t="shared" si="35"/>
        <v>0</v>
      </c>
      <c r="AH27" s="48">
        <f t="shared" si="36"/>
        <v>0</v>
      </c>
      <c r="AI27" s="48">
        <f t="shared" si="37"/>
        <v>0</v>
      </c>
      <c r="AJ27" s="48">
        <f t="shared" si="38"/>
        <v>0</v>
      </c>
      <c r="AK27" s="48">
        <f t="shared" si="39"/>
        <v>0</v>
      </c>
      <c r="AL27" s="48">
        <f t="shared" si="40"/>
        <v>0</v>
      </c>
      <c r="AM27" s="48">
        <f t="shared" si="41"/>
        <v>0</v>
      </c>
      <c r="AN27" s="48">
        <f t="shared" si="42"/>
        <v>0</v>
      </c>
      <c r="AO27" s="48">
        <f t="shared" si="43"/>
        <v>0</v>
      </c>
      <c r="AP27" s="48">
        <f t="shared" si="44"/>
        <v>0</v>
      </c>
      <c r="AQ27" s="41">
        <f t="shared" si="45"/>
        <v>0</v>
      </c>
      <c r="AR27" s="41">
        <f t="shared" si="46"/>
        <v>10</v>
      </c>
      <c r="AS27" s="48">
        <f t="shared" si="47"/>
        <v>0</v>
      </c>
      <c r="AT27" s="48">
        <f t="shared" si="48"/>
        <v>0</v>
      </c>
      <c r="AU27" s="48">
        <f t="shared" si="49"/>
        <v>0</v>
      </c>
      <c r="AV27" s="48">
        <f t="shared" si="50"/>
        <v>0</v>
      </c>
      <c r="AW27" s="48">
        <f t="shared" si="51"/>
        <v>0</v>
      </c>
      <c r="AX27" s="48">
        <f t="shared" si="52"/>
        <v>0</v>
      </c>
      <c r="AY27" s="48">
        <f t="shared" si="53"/>
        <v>0</v>
      </c>
      <c r="AZ27" s="48">
        <f t="shared" si="54"/>
        <v>0</v>
      </c>
      <c r="BA27" s="48">
        <f t="shared" si="55"/>
        <v>0</v>
      </c>
      <c r="BB27" s="48">
        <f t="shared" si="56"/>
        <v>0</v>
      </c>
      <c r="BC27" s="41">
        <f t="shared" si="57"/>
        <v>0</v>
      </c>
      <c r="BD27" s="44">
        <f t="shared" si="58"/>
        <v>0</v>
      </c>
      <c r="BE27" s="58">
        <f t="shared" si="59"/>
        <v>0</v>
      </c>
      <c r="BF27" s="58"/>
    </row>
    <row r="28" spans="2:58" s="8" customFormat="1" ht="12.75">
      <c r="B28" s="68">
        <f t="shared" si="3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31"/>
        <v>0</v>
      </c>
      <c r="Z28" s="49">
        <f>IF(Y28=0,0,LOOKUP(Y28,Bodování!$A$2:$A$101,Bodování!$B$2:$B$101))</f>
        <v>0</v>
      </c>
      <c r="AA28" s="49">
        <f t="shared" si="32"/>
        <v>0</v>
      </c>
      <c r="AB28" s="49">
        <f>IF(AA28=0,0,LOOKUP(AA28,Bodování!$A$2:$A$101,Bodování!$B$2:$B$101))</f>
        <v>0</v>
      </c>
      <c r="AC28" s="50">
        <f t="shared" si="33"/>
      </c>
      <c r="AD28" s="51">
        <f t="shared" si="34"/>
      </c>
      <c r="AE28" s="36"/>
      <c r="AF28" s="17"/>
      <c r="AG28" s="48">
        <f t="shared" si="35"/>
        <v>0</v>
      </c>
      <c r="AH28" s="48">
        <f t="shared" si="36"/>
        <v>0</v>
      </c>
      <c r="AI28" s="48">
        <f t="shared" si="37"/>
        <v>0</v>
      </c>
      <c r="AJ28" s="48">
        <f t="shared" si="38"/>
        <v>0</v>
      </c>
      <c r="AK28" s="48">
        <f t="shared" si="39"/>
        <v>0</v>
      </c>
      <c r="AL28" s="48">
        <f t="shared" si="40"/>
        <v>0</v>
      </c>
      <c r="AM28" s="48">
        <f t="shared" si="41"/>
        <v>0</v>
      </c>
      <c r="AN28" s="48">
        <f t="shared" si="42"/>
        <v>0</v>
      </c>
      <c r="AO28" s="48">
        <f t="shared" si="43"/>
        <v>0</v>
      </c>
      <c r="AP28" s="48">
        <f t="shared" si="44"/>
        <v>0</v>
      </c>
      <c r="AQ28" s="41">
        <f t="shared" si="45"/>
        <v>0</v>
      </c>
      <c r="AR28" s="41">
        <f t="shared" si="46"/>
        <v>10</v>
      </c>
      <c r="AS28" s="48">
        <f t="shared" si="47"/>
        <v>0</v>
      </c>
      <c r="AT28" s="48">
        <f t="shared" si="48"/>
        <v>0</v>
      </c>
      <c r="AU28" s="48">
        <f t="shared" si="49"/>
        <v>0</v>
      </c>
      <c r="AV28" s="48">
        <f t="shared" si="50"/>
        <v>0</v>
      </c>
      <c r="AW28" s="48">
        <f t="shared" si="51"/>
        <v>0</v>
      </c>
      <c r="AX28" s="48">
        <f t="shared" si="52"/>
        <v>0</v>
      </c>
      <c r="AY28" s="48">
        <f t="shared" si="53"/>
        <v>0</v>
      </c>
      <c r="AZ28" s="48">
        <f t="shared" si="54"/>
        <v>0</v>
      </c>
      <c r="BA28" s="48">
        <f t="shared" si="55"/>
        <v>0</v>
      </c>
      <c r="BB28" s="48">
        <f t="shared" si="56"/>
        <v>0</v>
      </c>
      <c r="BC28" s="41">
        <f t="shared" si="57"/>
        <v>0</v>
      </c>
      <c r="BD28" s="44">
        <f t="shared" si="58"/>
        <v>0</v>
      </c>
      <c r="BE28" s="58">
        <f t="shared" si="59"/>
        <v>0</v>
      </c>
      <c r="BF28" s="58"/>
    </row>
    <row r="29" spans="2:58" s="8" customFormat="1" ht="12.75">
      <c r="B29" s="68">
        <f t="shared" si="3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31"/>
        <v>0</v>
      </c>
      <c r="Z29" s="49">
        <f>IF(Y29=0,0,LOOKUP(Y29,Bodování!$A$2:$A$101,Bodování!$B$2:$B$101))</f>
        <v>0</v>
      </c>
      <c r="AA29" s="49">
        <f t="shared" si="32"/>
        <v>0</v>
      </c>
      <c r="AB29" s="49">
        <f>IF(AA29=0,0,LOOKUP(AA29,Bodování!$A$2:$A$101,Bodování!$B$2:$B$101))</f>
        <v>0</v>
      </c>
      <c r="AC29" s="50">
        <f t="shared" si="33"/>
      </c>
      <c r="AD29" s="51">
        <f t="shared" si="34"/>
      </c>
      <c r="AE29" s="36"/>
      <c r="AF29" s="17"/>
      <c r="AG29" s="48">
        <f t="shared" si="35"/>
        <v>0</v>
      </c>
      <c r="AH29" s="48">
        <f t="shared" si="36"/>
        <v>0</v>
      </c>
      <c r="AI29" s="48">
        <f t="shared" si="37"/>
        <v>0</v>
      </c>
      <c r="AJ29" s="48">
        <f t="shared" si="38"/>
        <v>0</v>
      </c>
      <c r="AK29" s="48">
        <f t="shared" si="39"/>
        <v>0</v>
      </c>
      <c r="AL29" s="48">
        <f t="shared" si="40"/>
        <v>0</v>
      </c>
      <c r="AM29" s="48">
        <f t="shared" si="41"/>
        <v>0</v>
      </c>
      <c r="AN29" s="48">
        <f t="shared" si="42"/>
        <v>0</v>
      </c>
      <c r="AO29" s="48">
        <f t="shared" si="43"/>
        <v>0</v>
      </c>
      <c r="AP29" s="48">
        <f t="shared" si="44"/>
        <v>0</v>
      </c>
      <c r="AQ29" s="41">
        <f t="shared" si="45"/>
        <v>0</v>
      </c>
      <c r="AR29" s="41">
        <f t="shared" si="46"/>
        <v>10</v>
      </c>
      <c r="AS29" s="48">
        <f t="shared" si="47"/>
        <v>0</v>
      </c>
      <c r="AT29" s="48">
        <f t="shared" si="48"/>
        <v>0</v>
      </c>
      <c r="AU29" s="48">
        <f t="shared" si="49"/>
        <v>0</v>
      </c>
      <c r="AV29" s="48">
        <f t="shared" si="50"/>
        <v>0</v>
      </c>
      <c r="AW29" s="48">
        <f t="shared" si="51"/>
        <v>0</v>
      </c>
      <c r="AX29" s="48">
        <f t="shared" si="52"/>
        <v>0</v>
      </c>
      <c r="AY29" s="48">
        <f t="shared" si="53"/>
        <v>0</v>
      </c>
      <c r="AZ29" s="48">
        <f t="shared" si="54"/>
        <v>0</v>
      </c>
      <c r="BA29" s="48">
        <f t="shared" si="55"/>
        <v>0</v>
      </c>
      <c r="BB29" s="48">
        <f t="shared" si="56"/>
        <v>0</v>
      </c>
      <c r="BC29" s="41">
        <f t="shared" si="57"/>
        <v>0</v>
      </c>
      <c r="BD29" s="44">
        <f t="shared" si="58"/>
        <v>0</v>
      </c>
      <c r="BE29" s="58">
        <f t="shared" si="59"/>
        <v>0</v>
      </c>
      <c r="BF29" s="58"/>
    </row>
    <row r="30" spans="2:58" s="8" customFormat="1" ht="12.75">
      <c r="B30" s="68">
        <f t="shared" si="3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31"/>
        <v>0</v>
      </c>
      <c r="Z30" s="49">
        <f>IF(Y30=0,0,LOOKUP(Y30,Bodování!$A$2:$A$101,Bodování!$B$2:$B$101))</f>
        <v>0</v>
      </c>
      <c r="AA30" s="49">
        <f t="shared" si="32"/>
        <v>0</v>
      </c>
      <c r="AB30" s="49">
        <f>IF(AA30=0,0,LOOKUP(AA30,Bodování!$A$2:$A$101,Bodování!$B$2:$B$101))</f>
        <v>0</v>
      </c>
      <c r="AC30" s="50">
        <f t="shared" si="33"/>
      </c>
      <c r="AD30" s="51">
        <f t="shared" si="34"/>
      </c>
      <c r="AE30" s="36"/>
      <c r="AF30" s="17"/>
      <c r="AG30" s="48">
        <f t="shared" si="35"/>
        <v>0</v>
      </c>
      <c r="AH30" s="48">
        <f t="shared" si="36"/>
        <v>0</v>
      </c>
      <c r="AI30" s="48">
        <f t="shared" si="37"/>
        <v>0</v>
      </c>
      <c r="AJ30" s="48">
        <f t="shared" si="38"/>
        <v>0</v>
      </c>
      <c r="AK30" s="48">
        <f t="shared" si="39"/>
        <v>0</v>
      </c>
      <c r="AL30" s="48">
        <f t="shared" si="40"/>
        <v>0</v>
      </c>
      <c r="AM30" s="48">
        <f t="shared" si="41"/>
        <v>0</v>
      </c>
      <c r="AN30" s="48">
        <f t="shared" si="42"/>
        <v>0</v>
      </c>
      <c r="AO30" s="48">
        <f t="shared" si="43"/>
        <v>0</v>
      </c>
      <c r="AP30" s="48">
        <f t="shared" si="44"/>
        <v>0</v>
      </c>
      <c r="AQ30" s="41">
        <f t="shared" si="45"/>
        <v>0</v>
      </c>
      <c r="AR30" s="41">
        <f t="shared" si="46"/>
        <v>10</v>
      </c>
      <c r="AS30" s="48">
        <f t="shared" si="47"/>
        <v>0</v>
      </c>
      <c r="AT30" s="48">
        <f t="shared" si="48"/>
        <v>0</v>
      </c>
      <c r="AU30" s="48">
        <f t="shared" si="49"/>
        <v>0</v>
      </c>
      <c r="AV30" s="48">
        <f t="shared" si="50"/>
        <v>0</v>
      </c>
      <c r="AW30" s="48">
        <f t="shared" si="51"/>
        <v>0</v>
      </c>
      <c r="AX30" s="48">
        <f t="shared" si="52"/>
        <v>0</v>
      </c>
      <c r="AY30" s="48">
        <f t="shared" si="53"/>
        <v>0</v>
      </c>
      <c r="AZ30" s="48">
        <f t="shared" si="54"/>
        <v>0</v>
      </c>
      <c r="BA30" s="48">
        <f t="shared" si="55"/>
        <v>0</v>
      </c>
      <c r="BB30" s="48">
        <f t="shared" si="56"/>
        <v>0</v>
      </c>
      <c r="BC30" s="41">
        <f t="shared" si="57"/>
        <v>0</v>
      </c>
      <c r="BD30" s="44">
        <f t="shared" si="58"/>
        <v>0</v>
      </c>
      <c r="BE30" s="58">
        <f t="shared" si="59"/>
        <v>0</v>
      </c>
      <c r="BF30" s="58"/>
    </row>
    <row r="31" spans="2:58" s="8" customFormat="1" ht="12.75">
      <c r="B31" s="68">
        <f t="shared" si="3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31"/>
        <v>0</v>
      </c>
      <c r="Z31" s="49">
        <f>IF(Y31=0,0,LOOKUP(Y31,Bodování!$A$2:$A$101,Bodování!$B$2:$B$101))</f>
        <v>0</v>
      </c>
      <c r="AA31" s="49">
        <f t="shared" si="32"/>
        <v>0</v>
      </c>
      <c r="AB31" s="49">
        <f>IF(AA31=0,0,LOOKUP(AA31,Bodování!$A$2:$A$101,Bodování!$B$2:$B$101))</f>
        <v>0</v>
      </c>
      <c r="AC31" s="50">
        <f t="shared" si="33"/>
      </c>
      <c r="AD31" s="51">
        <f t="shared" si="34"/>
      </c>
      <c r="AE31" s="36"/>
      <c r="AF31" s="17"/>
      <c r="AG31" s="48">
        <f t="shared" si="35"/>
        <v>0</v>
      </c>
      <c r="AH31" s="48">
        <f t="shared" si="36"/>
        <v>0</v>
      </c>
      <c r="AI31" s="48">
        <f t="shared" si="37"/>
        <v>0</v>
      </c>
      <c r="AJ31" s="48">
        <f t="shared" si="38"/>
        <v>0</v>
      </c>
      <c r="AK31" s="48">
        <f t="shared" si="39"/>
        <v>0</v>
      </c>
      <c r="AL31" s="48">
        <f t="shared" si="40"/>
        <v>0</v>
      </c>
      <c r="AM31" s="48">
        <f t="shared" si="41"/>
        <v>0</v>
      </c>
      <c r="AN31" s="48">
        <f t="shared" si="42"/>
        <v>0</v>
      </c>
      <c r="AO31" s="48">
        <f t="shared" si="43"/>
        <v>0</v>
      </c>
      <c r="AP31" s="48">
        <f t="shared" si="44"/>
        <v>0</v>
      </c>
      <c r="AQ31" s="41">
        <f t="shared" si="45"/>
        <v>0</v>
      </c>
      <c r="AR31" s="41">
        <f t="shared" si="46"/>
        <v>10</v>
      </c>
      <c r="AS31" s="48">
        <f t="shared" si="47"/>
        <v>0</v>
      </c>
      <c r="AT31" s="48">
        <f t="shared" si="48"/>
        <v>0</v>
      </c>
      <c r="AU31" s="48">
        <f t="shared" si="49"/>
        <v>0</v>
      </c>
      <c r="AV31" s="48">
        <f t="shared" si="50"/>
        <v>0</v>
      </c>
      <c r="AW31" s="48">
        <f t="shared" si="51"/>
        <v>0</v>
      </c>
      <c r="AX31" s="48">
        <f t="shared" si="52"/>
        <v>0</v>
      </c>
      <c r="AY31" s="48">
        <f t="shared" si="53"/>
        <v>0</v>
      </c>
      <c r="AZ31" s="48">
        <f t="shared" si="54"/>
        <v>0</v>
      </c>
      <c r="BA31" s="48">
        <f t="shared" si="55"/>
        <v>0</v>
      </c>
      <c r="BB31" s="48">
        <f t="shared" si="56"/>
        <v>0</v>
      </c>
      <c r="BC31" s="41">
        <f t="shared" si="57"/>
        <v>0</v>
      </c>
      <c r="BD31" s="44">
        <f t="shared" si="58"/>
        <v>0</v>
      </c>
      <c r="BE31" s="58">
        <f t="shared" si="59"/>
        <v>0</v>
      </c>
      <c r="BF31" s="58"/>
    </row>
    <row r="32" spans="2:58" s="8" customFormat="1" ht="12.75">
      <c r="B32" s="68">
        <f t="shared" si="3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31"/>
        <v>0</v>
      </c>
      <c r="Z32" s="49">
        <f>IF(Y32=0,0,LOOKUP(Y32,Bodování!$A$2:$A$101,Bodování!$B$2:$B$101))</f>
        <v>0</v>
      </c>
      <c r="AA32" s="49">
        <f t="shared" si="32"/>
        <v>0</v>
      </c>
      <c r="AB32" s="49">
        <f>IF(AA32=0,0,LOOKUP(AA32,Bodování!$A$2:$A$101,Bodování!$B$2:$B$101))</f>
        <v>0</v>
      </c>
      <c r="AC32" s="50">
        <f t="shared" si="33"/>
      </c>
      <c r="AD32" s="51">
        <f t="shared" si="34"/>
      </c>
      <c r="AE32" s="36"/>
      <c r="AF32" s="17"/>
      <c r="AG32" s="48">
        <f t="shared" si="35"/>
        <v>0</v>
      </c>
      <c r="AH32" s="48">
        <f t="shared" si="36"/>
        <v>0</v>
      </c>
      <c r="AI32" s="48">
        <f t="shared" si="37"/>
        <v>0</v>
      </c>
      <c r="AJ32" s="48">
        <f t="shared" si="38"/>
        <v>0</v>
      </c>
      <c r="AK32" s="48">
        <f t="shared" si="39"/>
        <v>0</v>
      </c>
      <c r="AL32" s="48">
        <f t="shared" si="40"/>
        <v>0</v>
      </c>
      <c r="AM32" s="48">
        <f t="shared" si="41"/>
        <v>0</v>
      </c>
      <c r="AN32" s="48">
        <f t="shared" si="42"/>
        <v>0</v>
      </c>
      <c r="AO32" s="48">
        <f t="shared" si="43"/>
        <v>0</v>
      </c>
      <c r="AP32" s="48">
        <f t="shared" si="44"/>
        <v>0</v>
      </c>
      <c r="AQ32" s="41">
        <f t="shared" si="45"/>
        <v>0</v>
      </c>
      <c r="AR32" s="41">
        <f t="shared" si="46"/>
        <v>10</v>
      </c>
      <c r="AS32" s="48">
        <f t="shared" si="47"/>
        <v>0</v>
      </c>
      <c r="AT32" s="48">
        <f t="shared" si="48"/>
        <v>0</v>
      </c>
      <c r="AU32" s="48">
        <f t="shared" si="49"/>
        <v>0</v>
      </c>
      <c r="AV32" s="48">
        <f t="shared" si="50"/>
        <v>0</v>
      </c>
      <c r="AW32" s="48">
        <f t="shared" si="51"/>
        <v>0</v>
      </c>
      <c r="AX32" s="48">
        <f t="shared" si="52"/>
        <v>0</v>
      </c>
      <c r="AY32" s="48">
        <f t="shared" si="53"/>
        <v>0</v>
      </c>
      <c r="AZ32" s="48">
        <f t="shared" si="54"/>
        <v>0</v>
      </c>
      <c r="BA32" s="48">
        <f t="shared" si="55"/>
        <v>0</v>
      </c>
      <c r="BB32" s="48">
        <f t="shared" si="56"/>
        <v>0</v>
      </c>
      <c r="BC32" s="41">
        <f t="shared" si="57"/>
        <v>0</v>
      </c>
      <c r="BD32" s="44">
        <f t="shared" si="58"/>
        <v>0</v>
      </c>
      <c r="BE32" s="58">
        <f t="shared" si="59"/>
        <v>0</v>
      </c>
      <c r="BF32" s="58"/>
    </row>
    <row r="33" spans="2:58" s="8" customFormat="1" ht="12.75">
      <c r="B33" s="68">
        <f t="shared" si="3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31"/>
        <v>0</v>
      </c>
      <c r="Z33" s="49">
        <f>IF(Y33=0,0,LOOKUP(Y33,Bodování!$A$2:$A$101,Bodování!$B$2:$B$101))</f>
        <v>0</v>
      </c>
      <c r="AA33" s="49">
        <f t="shared" si="32"/>
        <v>0</v>
      </c>
      <c r="AB33" s="49">
        <f>IF(AA33=0,0,LOOKUP(AA33,Bodování!$A$2:$A$101,Bodování!$B$2:$B$101))</f>
        <v>0</v>
      </c>
      <c r="AC33" s="50">
        <f t="shared" si="33"/>
      </c>
      <c r="AD33" s="51">
        <f t="shared" si="34"/>
      </c>
      <c r="AE33" s="36"/>
      <c r="AF33" s="17"/>
      <c r="AG33" s="48">
        <f t="shared" si="35"/>
        <v>0</v>
      </c>
      <c r="AH33" s="48">
        <f t="shared" si="36"/>
        <v>0</v>
      </c>
      <c r="AI33" s="48">
        <f t="shared" si="37"/>
        <v>0</v>
      </c>
      <c r="AJ33" s="48">
        <f t="shared" si="38"/>
        <v>0</v>
      </c>
      <c r="AK33" s="48">
        <f t="shared" si="39"/>
        <v>0</v>
      </c>
      <c r="AL33" s="48">
        <f t="shared" si="40"/>
        <v>0</v>
      </c>
      <c r="AM33" s="48">
        <f t="shared" si="41"/>
        <v>0</v>
      </c>
      <c r="AN33" s="48">
        <f t="shared" si="42"/>
        <v>0</v>
      </c>
      <c r="AO33" s="48">
        <f t="shared" si="43"/>
        <v>0</v>
      </c>
      <c r="AP33" s="48">
        <f t="shared" si="44"/>
        <v>0</v>
      </c>
      <c r="AQ33" s="41">
        <f t="shared" si="45"/>
        <v>0</v>
      </c>
      <c r="AR33" s="41">
        <f t="shared" si="46"/>
        <v>10</v>
      </c>
      <c r="AS33" s="48">
        <f t="shared" si="47"/>
        <v>0</v>
      </c>
      <c r="AT33" s="48">
        <f t="shared" si="48"/>
        <v>0</v>
      </c>
      <c r="AU33" s="48">
        <f t="shared" si="49"/>
        <v>0</v>
      </c>
      <c r="AV33" s="48">
        <f t="shared" si="50"/>
        <v>0</v>
      </c>
      <c r="AW33" s="48">
        <f t="shared" si="51"/>
        <v>0</v>
      </c>
      <c r="AX33" s="48">
        <f t="shared" si="52"/>
        <v>0</v>
      </c>
      <c r="AY33" s="48">
        <f t="shared" si="53"/>
        <v>0</v>
      </c>
      <c r="AZ33" s="48">
        <f t="shared" si="54"/>
        <v>0</v>
      </c>
      <c r="BA33" s="48">
        <f t="shared" si="55"/>
        <v>0</v>
      </c>
      <c r="BB33" s="48">
        <f t="shared" si="56"/>
        <v>0</v>
      </c>
      <c r="BC33" s="41">
        <f t="shared" si="57"/>
        <v>0</v>
      </c>
      <c r="BD33" s="44">
        <f t="shared" si="58"/>
        <v>0</v>
      </c>
      <c r="BE33" s="58">
        <f t="shared" si="59"/>
        <v>0</v>
      </c>
      <c r="BF33" s="58"/>
    </row>
    <row r="34" spans="2:58" s="8" customFormat="1" ht="12.75">
      <c r="B34" s="68">
        <f t="shared" si="3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31"/>
        <v>0</v>
      </c>
      <c r="Z34" s="49">
        <f>IF(Y34=0,0,LOOKUP(Y34,Bodování!$A$2:$A$101,Bodování!$B$2:$B$101))</f>
        <v>0</v>
      </c>
      <c r="AA34" s="49">
        <f t="shared" si="32"/>
        <v>0</v>
      </c>
      <c r="AB34" s="49">
        <f>IF(AA34=0,0,LOOKUP(AA34,Bodování!$A$2:$A$101,Bodování!$B$2:$B$101))</f>
        <v>0</v>
      </c>
      <c r="AC34" s="50">
        <f t="shared" si="33"/>
      </c>
      <c r="AD34" s="51">
        <f t="shared" si="34"/>
      </c>
      <c r="AE34" s="36"/>
      <c r="AF34" s="17"/>
      <c r="AG34" s="48">
        <f t="shared" si="35"/>
        <v>0</v>
      </c>
      <c r="AH34" s="48">
        <f t="shared" si="36"/>
        <v>0</v>
      </c>
      <c r="AI34" s="48">
        <f t="shared" si="37"/>
        <v>0</v>
      </c>
      <c r="AJ34" s="48">
        <f t="shared" si="38"/>
        <v>0</v>
      </c>
      <c r="AK34" s="48">
        <f t="shared" si="39"/>
        <v>0</v>
      </c>
      <c r="AL34" s="48">
        <f t="shared" si="40"/>
        <v>0</v>
      </c>
      <c r="AM34" s="48">
        <f t="shared" si="41"/>
        <v>0</v>
      </c>
      <c r="AN34" s="48">
        <f t="shared" si="42"/>
        <v>0</v>
      </c>
      <c r="AO34" s="48">
        <f t="shared" si="43"/>
        <v>0</v>
      </c>
      <c r="AP34" s="48">
        <f t="shared" si="44"/>
        <v>0</v>
      </c>
      <c r="AQ34" s="41">
        <f t="shared" si="45"/>
        <v>0</v>
      </c>
      <c r="AR34" s="41">
        <f t="shared" si="46"/>
        <v>10</v>
      </c>
      <c r="AS34" s="48">
        <f t="shared" si="47"/>
        <v>0</v>
      </c>
      <c r="AT34" s="48">
        <f t="shared" si="48"/>
        <v>0</v>
      </c>
      <c r="AU34" s="48">
        <f t="shared" si="49"/>
        <v>0</v>
      </c>
      <c r="AV34" s="48">
        <f t="shared" si="50"/>
        <v>0</v>
      </c>
      <c r="AW34" s="48">
        <f t="shared" si="51"/>
        <v>0</v>
      </c>
      <c r="AX34" s="48">
        <f t="shared" si="52"/>
        <v>0</v>
      </c>
      <c r="AY34" s="48">
        <f t="shared" si="53"/>
        <v>0</v>
      </c>
      <c r="AZ34" s="48">
        <f t="shared" si="54"/>
        <v>0</v>
      </c>
      <c r="BA34" s="48">
        <f t="shared" si="55"/>
        <v>0</v>
      </c>
      <c r="BB34" s="48">
        <f t="shared" si="56"/>
        <v>0</v>
      </c>
      <c r="BC34" s="41">
        <f t="shared" si="57"/>
        <v>0</v>
      </c>
      <c r="BD34" s="44">
        <f t="shared" si="58"/>
        <v>0</v>
      </c>
      <c r="BE34" s="58">
        <f t="shared" si="59"/>
        <v>0</v>
      </c>
      <c r="BF34" s="58"/>
    </row>
    <row r="35" spans="2:58" s="8" customFormat="1" ht="12.75">
      <c r="B35" s="68">
        <f t="shared" si="3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1"/>
        <v>0</v>
      </c>
      <c r="Z35" s="49">
        <f>IF(Y35=0,0,LOOKUP(Y35,Bodování!$A$2:$A$101,Bodování!$B$2:$B$101))</f>
        <v>0</v>
      </c>
      <c r="AA35" s="49">
        <f t="shared" si="32"/>
        <v>0</v>
      </c>
      <c r="AB35" s="49">
        <f>IF(AA35=0,0,LOOKUP(AA35,Bodování!$A$2:$A$101,Bodování!$B$2:$B$101))</f>
        <v>0</v>
      </c>
      <c r="AC35" s="50">
        <f t="shared" si="33"/>
      </c>
      <c r="AD35" s="51">
        <f t="shared" si="34"/>
      </c>
      <c r="AE35" s="36"/>
      <c r="AF35" s="17"/>
      <c r="AG35" s="48">
        <f t="shared" si="35"/>
        <v>0</v>
      </c>
      <c r="AH35" s="48">
        <f t="shared" si="36"/>
        <v>0</v>
      </c>
      <c r="AI35" s="48">
        <f t="shared" si="37"/>
        <v>0</v>
      </c>
      <c r="AJ35" s="48">
        <f t="shared" si="38"/>
        <v>0</v>
      </c>
      <c r="AK35" s="48">
        <f t="shared" si="39"/>
        <v>0</v>
      </c>
      <c r="AL35" s="48">
        <f t="shared" si="40"/>
        <v>0</v>
      </c>
      <c r="AM35" s="48">
        <f t="shared" si="41"/>
        <v>0</v>
      </c>
      <c r="AN35" s="48">
        <f t="shared" si="42"/>
        <v>0</v>
      </c>
      <c r="AO35" s="48">
        <f t="shared" si="43"/>
        <v>0</v>
      </c>
      <c r="AP35" s="48">
        <f t="shared" si="44"/>
        <v>0</v>
      </c>
      <c r="AQ35" s="41">
        <f t="shared" si="45"/>
        <v>0</v>
      </c>
      <c r="AR35" s="41">
        <f t="shared" si="46"/>
        <v>10</v>
      </c>
      <c r="AS35" s="48">
        <f t="shared" si="47"/>
        <v>0</v>
      </c>
      <c r="AT35" s="48">
        <f t="shared" si="48"/>
        <v>0</v>
      </c>
      <c r="AU35" s="48">
        <f t="shared" si="49"/>
        <v>0</v>
      </c>
      <c r="AV35" s="48">
        <f t="shared" si="50"/>
        <v>0</v>
      </c>
      <c r="AW35" s="48">
        <f t="shared" si="51"/>
        <v>0</v>
      </c>
      <c r="AX35" s="48">
        <f t="shared" si="52"/>
        <v>0</v>
      </c>
      <c r="AY35" s="48">
        <f t="shared" si="53"/>
        <v>0</v>
      </c>
      <c r="AZ35" s="48">
        <f t="shared" si="54"/>
        <v>0</v>
      </c>
      <c r="BA35" s="48">
        <f t="shared" si="55"/>
        <v>0</v>
      </c>
      <c r="BB35" s="48">
        <f t="shared" si="56"/>
        <v>0</v>
      </c>
      <c r="BC35" s="41">
        <f t="shared" si="57"/>
        <v>0</v>
      </c>
      <c r="BD35" s="44">
        <f t="shared" si="58"/>
        <v>0</v>
      </c>
      <c r="BE35" s="58">
        <f t="shared" si="59"/>
        <v>0</v>
      </c>
      <c r="BF35" s="58"/>
    </row>
    <row r="36" spans="2:58" s="8" customFormat="1" ht="12.75">
      <c r="B36" s="68">
        <f t="shared" si="3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1"/>
        <v>0</v>
      </c>
      <c r="Z36" s="49">
        <f>IF(Y36=0,0,LOOKUP(Y36,Bodování!$A$2:$A$101,Bodování!$B$2:$B$101))</f>
        <v>0</v>
      </c>
      <c r="AA36" s="49">
        <f t="shared" si="32"/>
        <v>0</v>
      </c>
      <c r="AB36" s="49">
        <f>IF(AA36=0,0,LOOKUP(AA36,Bodování!$A$2:$A$101,Bodování!$B$2:$B$101))</f>
        <v>0</v>
      </c>
      <c r="AC36" s="50">
        <f t="shared" si="33"/>
      </c>
      <c r="AD36" s="51">
        <f t="shared" si="34"/>
      </c>
      <c r="AE36" s="36"/>
      <c r="AF36" s="17"/>
      <c r="AG36" s="48">
        <f t="shared" si="35"/>
        <v>0</v>
      </c>
      <c r="AH36" s="48">
        <f t="shared" si="36"/>
        <v>0</v>
      </c>
      <c r="AI36" s="48">
        <f t="shared" si="37"/>
        <v>0</v>
      </c>
      <c r="AJ36" s="48">
        <f t="shared" si="38"/>
        <v>0</v>
      </c>
      <c r="AK36" s="48">
        <f t="shared" si="39"/>
        <v>0</v>
      </c>
      <c r="AL36" s="48">
        <f t="shared" si="40"/>
        <v>0</v>
      </c>
      <c r="AM36" s="48">
        <f t="shared" si="41"/>
        <v>0</v>
      </c>
      <c r="AN36" s="48">
        <f t="shared" si="42"/>
        <v>0</v>
      </c>
      <c r="AO36" s="48">
        <f t="shared" si="43"/>
        <v>0</v>
      </c>
      <c r="AP36" s="48">
        <f t="shared" si="44"/>
        <v>0</v>
      </c>
      <c r="AQ36" s="41">
        <f t="shared" si="45"/>
        <v>0</v>
      </c>
      <c r="AR36" s="41">
        <f t="shared" si="46"/>
        <v>10</v>
      </c>
      <c r="AS36" s="48">
        <f t="shared" si="47"/>
        <v>0</v>
      </c>
      <c r="AT36" s="48">
        <f t="shared" si="48"/>
        <v>0</v>
      </c>
      <c r="AU36" s="48">
        <f t="shared" si="49"/>
        <v>0</v>
      </c>
      <c r="AV36" s="48">
        <f t="shared" si="50"/>
        <v>0</v>
      </c>
      <c r="AW36" s="48">
        <f t="shared" si="51"/>
        <v>0</v>
      </c>
      <c r="AX36" s="48">
        <f t="shared" si="52"/>
        <v>0</v>
      </c>
      <c r="AY36" s="48">
        <f t="shared" si="53"/>
        <v>0</v>
      </c>
      <c r="AZ36" s="48">
        <f t="shared" si="54"/>
        <v>0</v>
      </c>
      <c r="BA36" s="48">
        <f t="shared" si="55"/>
        <v>0</v>
      </c>
      <c r="BB36" s="48">
        <f t="shared" si="56"/>
        <v>0</v>
      </c>
      <c r="BC36" s="41">
        <f t="shared" si="57"/>
        <v>0</v>
      </c>
      <c r="BD36" s="44">
        <f t="shared" si="58"/>
        <v>0</v>
      </c>
      <c r="BE36" s="58">
        <f t="shared" si="59"/>
        <v>0</v>
      </c>
      <c r="BF36" s="58"/>
    </row>
    <row r="37" spans="2:58" s="8" customFormat="1" ht="12.75">
      <c r="B37" s="68">
        <f t="shared" si="3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1"/>
        <v>0</v>
      </c>
      <c r="Z37" s="49">
        <f>IF(Y37=0,0,LOOKUP(Y37,Bodování!$A$2:$A$101,Bodování!$B$2:$B$101))</f>
        <v>0</v>
      </c>
      <c r="AA37" s="49">
        <f t="shared" si="32"/>
        <v>0</v>
      </c>
      <c r="AB37" s="49">
        <f>IF(AA37=0,0,LOOKUP(AA37,Bodování!$A$2:$A$101,Bodování!$B$2:$B$101))</f>
        <v>0</v>
      </c>
      <c r="AC37" s="50">
        <f t="shared" si="33"/>
      </c>
      <c r="AD37" s="51">
        <f t="shared" si="34"/>
      </c>
      <c r="AE37" s="36"/>
      <c r="AF37" s="17"/>
      <c r="AG37" s="48">
        <f t="shared" si="35"/>
        <v>0</v>
      </c>
      <c r="AH37" s="48">
        <f t="shared" si="36"/>
        <v>0</v>
      </c>
      <c r="AI37" s="48">
        <f t="shared" si="37"/>
        <v>0</v>
      </c>
      <c r="AJ37" s="48">
        <f t="shared" si="38"/>
        <v>0</v>
      </c>
      <c r="AK37" s="48">
        <f t="shared" si="39"/>
        <v>0</v>
      </c>
      <c r="AL37" s="48">
        <f t="shared" si="40"/>
        <v>0</v>
      </c>
      <c r="AM37" s="48">
        <f t="shared" si="41"/>
        <v>0</v>
      </c>
      <c r="AN37" s="48">
        <f t="shared" si="42"/>
        <v>0</v>
      </c>
      <c r="AO37" s="48">
        <f t="shared" si="43"/>
        <v>0</v>
      </c>
      <c r="AP37" s="48">
        <f t="shared" si="44"/>
        <v>0</v>
      </c>
      <c r="AQ37" s="41">
        <f t="shared" si="45"/>
        <v>0</v>
      </c>
      <c r="AR37" s="41">
        <f t="shared" si="46"/>
        <v>10</v>
      </c>
      <c r="AS37" s="48">
        <f t="shared" si="47"/>
        <v>0</v>
      </c>
      <c r="AT37" s="48">
        <f t="shared" si="48"/>
        <v>0</v>
      </c>
      <c r="AU37" s="48">
        <f t="shared" si="49"/>
        <v>0</v>
      </c>
      <c r="AV37" s="48">
        <f t="shared" si="50"/>
        <v>0</v>
      </c>
      <c r="AW37" s="48">
        <f t="shared" si="51"/>
        <v>0</v>
      </c>
      <c r="AX37" s="48">
        <f t="shared" si="52"/>
        <v>0</v>
      </c>
      <c r="AY37" s="48">
        <f t="shared" si="53"/>
        <v>0</v>
      </c>
      <c r="AZ37" s="48">
        <f t="shared" si="54"/>
        <v>0</v>
      </c>
      <c r="BA37" s="48">
        <f t="shared" si="55"/>
        <v>0</v>
      </c>
      <c r="BB37" s="48">
        <f t="shared" si="56"/>
        <v>0</v>
      </c>
      <c r="BC37" s="41">
        <f t="shared" si="57"/>
        <v>0</v>
      </c>
      <c r="BD37" s="44">
        <f t="shared" si="58"/>
        <v>0</v>
      </c>
      <c r="BE37" s="58">
        <f t="shared" si="59"/>
        <v>0</v>
      </c>
      <c r="BF37" s="58"/>
    </row>
    <row r="38" spans="2:58" s="8" customFormat="1" ht="12.75">
      <c r="B38" s="68">
        <f t="shared" si="3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1"/>
        <v>0</v>
      </c>
      <c r="Z38" s="49">
        <f>IF(Y38=0,0,LOOKUP(Y38,Bodování!$A$2:$A$101,Bodování!$B$2:$B$101))</f>
        <v>0</v>
      </c>
      <c r="AA38" s="49">
        <f t="shared" si="32"/>
        <v>0</v>
      </c>
      <c r="AB38" s="49">
        <f>IF(AA38=0,0,LOOKUP(AA38,Bodování!$A$2:$A$101,Bodování!$B$2:$B$101))</f>
        <v>0</v>
      </c>
      <c r="AC38" s="50">
        <f t="shared" si="33"/>
      </c>
      <c r="AD38" s="51">
        <f t="shared" si="34"/>
      </c>
      <c r="AE38" s="36"/>
      <c r="AF38" s="17"/>
      <c r="AG38" s="48">
        <f t="shared" si="35"/>
        <v>0</v>
      </c>
      <c r="AH38" s="48">
        <f t="shared" si="36"/>
        <v>0</v>
      </c>
      <c r="AI38" s="48">
        <f t="shared" si="37"/>
        <v>0</v>
      </c>
      <c r="AJ38" s="48">
        <f t="shared" si="38"/>
        <v>0</v>
      </c>
      <c r="AK38" s="48">
        <f t="shared" si="39"/>
        <v>0</v>
      </c>
      <c r="AL38" s="48">
        <f t="shared" si="40"/>
        <v>0</v>
      </c>
      <c r="AM38" s="48">
        <f t="shared" si="41"/>
        <v>0</v>
      </c>
      <c r="AN38" s="48">
        <f t="shared" si="42"/>
        <v>0</v>
      </c>
      <c r="AO38" s="48">
        <f t="shared" si="43"/>
        <v>0</v>
      </c>
      <c r="AP38" s="48">
        <f t="shared" si="44"/>
        <v>0</v>
      </c>
      <c r="AQ38" s="41">
        <f t="shared" si="45"/>
        <v>0</v>
      </c>
      <c r="AR38" s="41">
        <f t="shared" si="46"/>
        <v>10</v>
      </c>
      <c r="AS38" s="48">
        <f t="shared" si="47"/>
        <v>0</v>
      </c>
      <c r="AT38" s="48">
        <f t="shared" si="48"/>
        <v>0</v>
      </c>
      <c r="AU38" s="48">
        <f t="shared" si="49"/>
        <v>0</v>
      </c>
      <c r="AV38" s="48">
        <f t="shared" si="50"/>
        <v>0</v>
      </c>
      <c r="AW38" s="48">
        <f t="shared" si="51"/>
        <v>0</v>
      </c>
      <c r="AX38" s="48">
        <f t="shared" si="52"/>
        <v>0</v>
      </c>
      <c r="AY38" s="48">
        <f t="shared" si="53"/>
        <v>0</v>
      </c>
      <c r="AZ38" s="48">
        <f t="shared" si="54"/>
        <v>0</v>
      </c>
      <c r="BA38" s="48">
        <f t="shared" si="55"/>
        <v>0</v>
      </c>
      <c r="BB38" s="48">
        <f t="shared" si="56"/>
        <v>0</v>
      </c>
      <c r="BC38" s="41">
        <f t="shared" si="57"/>
        <v>0</v>
      </c>
      <c r="BD38" s="44">
        <f t="shared" si="58"/>
        <v>0</v>
      </c>
      <c r="BE38" s="58">
        <f t="shared" si="59"/>
        <v>0</v>
      </c>
      <c r="BF38" s="58"/>
    </row>
    <row r="39" spans="2:58" s="8" customFormat="1" ht="12.75">
      <c r="B39" s="68">
        <f t="shared" si="3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1"/>
        <v>0</v>
      </c>
      <c r="Z39" s="49">
        <f>IF(Y39=0,0,LOOKUP(Y39,Bodování!$A$2:$A$101,Bodování!$B$2:$B$101))</f>
        <v>0</v>
      </c>
      <c r="AA39" s="49">
        <f t="shared" si="32"/>
        <v>0</v>
      </c>
      <c r="AB39" s="49">
        <f>IF(AA39=0,0,LOOKUP(AA39,Bodování!$A$2:$A$101,Bodování!$B$2:$B$101))</f>
        <v>0</v>
      </c>
      <c r="AC39" s="50">
        <f t="shared" si="33"/>
      </c>
      <c r="AD39" s="51">
        <f t="shared" si="34"/>
      </c>
      <c r="AE39" s="36"/>
      <c r="AF39" s="17"/>
      <c r="AG39" s="48">
        <f t="shared" si="35"/>
        <v>0</v>
      </c>
      <c r="AH39" s="48">
        <f t="shared" si="36"/>
        <v>0</v>
      </c>
      <c r="AI39" s="48">
        <f t="shared" si="37"/>
        <v>0</v>
      </c>
      <c r="AJ39" s="48">
        <f t="shared" si="38"/>
        <v>0</v>
      </c>
      <c r="AK39" s="48">
        <f t="shared" si="39"/>
        <v>0</v>
      </c>
      <c r="AL39" s="48">
        <f t="shared" si="40"/>
        <v>0</v>
      </c>
      <c r="AM39" s="48">
        <f t="shared" si="41"/>
        <v>0</v>
      </c>
      <c r="AN39" s="48">
        <f t="shared" si="42"/>
        <v>0</v>
      </c>
      <c r="AO39" s="48">
        <f t="shared" si="43"/>
        <v>0</v>
      </c>
      <c r="AP39" s="48">
        <f t="shared" si="44"/>
        <v>0</v>
      </c>
      <c r="AQ39" s="41">
        <f t="shared" si="45"/>
        <v>0</v>
      </c>
      <c r="AR39" s="41">
        <f t="shared" si="46"/>
        <v>10</v>
      </c>
      <c r="AS39" s="48">
        <f t="shared" si="47"/>
        <v>0</v>
      </c>
      <c r="AT39" s="48">
        <f t="shared" si="48"/>
        <v>0</v>
      </c>
      <c r="AU39" s="48">
        <f t="shared" si="49"/>
        <v>0</v>
      </c>
      <c r="AV39" s="48">
        <f t="shared" si="50"/>
        <v>0</v>
      </c>
      <c r="AW39" s="48">
        <f t="shared" si="51"/>
        <v>0</v>
      </c>
      <c r="AX39" s="48">
        <f t="shared" si="52"/>
        <v>0</v>
      </c>
      <c r="AY39" s="48">
        <f t="shared" si="53"/>
        <v>0</v>
      </c>
      <c r="AZ39" s="48">
        <f t="shared" si="54"/>
        <v>0</v>
      </c>
      <c r="BA39" s="48">
        <f t="shared" si="55"/>
        <v>0</v>
      </c>
      <c r="BB39" s="48">
        <f t="shared" si="56"/>
        <v>0</v>
      </c>
      <c r="BC39" s="41">
        <f t="shared" si="57"/>
        <v>0</v>
      </c>
      <c r="BD39" s="44">
        <f t="shared" si="58"/>
        <v>0</v>
      </c>
      <c r="BE39" s="58">
        <f t="shared" si="59"/>
        <v>0</v>
      </c>
      <c r="BF39" s="58"/>
    </row>
    <row r="40" spans="2:58" s="8" customFormat="1" ht="12.75">
      <c r="B40" s="68">
        <f t="shared" si="3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1"/>
        <v>0</v>
      </c>
      <c r="Z40" s="49">
        <f>IF(Y40=0,0,LOOKUP(Y40,Bodování!$A$2:$A$101,Bodování!$B$2:$B$101))</f>
        <v>0</v>
      </c>
      <c r="AA40" s="49">
        <f t="shared" si="32"/>
        <v>0</v>
      </c>
      <c r="AB40" s="49">
        <f>IF(AA40=0,0,LOOKUP(AA40,Bodování!$A$2:$A$101,Bodování!$B$2:$B$101))</f>
        <v>0</v>
      </c>
      <c r="AC40" s="50">
        <f t="shared" si="33"/>
      </c>
      <c r="AD40" s="51">
        <f t="shared" si="34"/>
      </c>
      <c r="AE40" s="36"/>
      <c r="AF40" s="17"/>
      <c r="AG40" s="48">
        <f t="shared" si="35"/>
        <v>0</v>
      </c>
      <c r="AH40" s="48">
        <f t="shared" si="36"/>
        <v>0</v>
      </c>
      <c r="AI40" s="48">
        <f t="shared" si="37"/>
        <v>0</v>
      </c>
      <c r="AJ40" s="48">
        <f t="shared" si="38"/>
        <v>0</v>
      </c>
      <c r="AK40" s="48">
        <f t="shared" si="39"/>
        <v>0</v>
      </c>
      <c r="AL40" s="48">
        <f t="shared" si="40"/>
        <v>0</v>
      </c>
      <c r="AM40" s="48">
        <f t="shared" si="41"/>
        <v>0</v>
      </c>
      <c r="AN40" s="48">
        <f t="shared" si="42"/>
        <v>0</v>
      </c>
      <c r="AO40" s="48">
        <f t="shared" si="43"/>
        <v>0</v>
      </c>
      <c r="AP40" s="48">
        <f t="shared" si="44"/>
        <v>0</v>
      </c>
      <c r="AQ40" s="41">
        <f t="shared" si="45"/>
        <v>0</v>
      </c>
      <c r="AR40" s="41">
        <f t="shared" si="46"/>
        <v>10</v>
      </c>
      <c r="AS40" s="48">
        <f t="shared" si="47"/>
        <v>0</v>
      </c>
      <c r="AT40" s="48">
        <f t="shared" si="48"/>
        <v>0</v>
      </c>
      <c r="AU40" s="48">
        <f t="shared" si="49"/>
        <v>0</v>
      </c>
      <c r="AV40" s="48">
        <f t="shared" si="50"/>
        <v>0</v>
      </c>
      <c r="AW40" s="48">
        <f t="shared" si="51"/>
        <v>0</v>
      </c>
      <c r="AX40" s="48">
        <f t="shared" si="52"/>
        <v>0</v>
      </c>
      <c r="AY40" s="48">
        <f t="shared" si="53"/>
        <v>0</v>
      </c>
      <c r="AZ40" s="48">
        <f t="shared" si="54"/>
        <v>0</v>
      </c>
      <c r="BA40" s="48">
        <f t="shared" si="55"/>
        <v>0</v>
      </c>
      <c r="BB40" s="48">
        <f t="shared" si="56"/>
        <v>0</v>
      </c>
      <c r="BC40" s="41">
        <f t="shared" si="57"/>
        <v>0</v>
      </c>
      <c r="BD40" s="44">
        <f t="shared" si="58"/>
        <v>0</v>
      </c>
      <c r="BE40" s="58">
        <f t="shared" si="59"/>
        <v>0</v>
      </c>
      <c r="BF40" s="58"/>
    </row>
    <row r="41" spans="2:58" s="8" customFormat="1" ht="12.75">
      <c r="B41" s="68">
        <f t="shared" si="3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1"/>
        <v>0</v>
      </c>
      <c r="Z41" s="49">
        <f>IF(Y41=0,0,LOOKUP(Y41,Bodování!$A$2:$A$101,Bodování!$B$2:$B$101))</f>
        <v>0</v>
      </c>
      <c r="AA41" s="49">
        <f t="shared" si="32"/>
        <v>0</v>
      </c>
      <c r="AB41" s="49">
        <f>IF(AA41=0,0,LOOKUP(AA41,Bodování!$A$2:$A$101,Bodování!$B$2:$B$101))</f>
        <v>0</v>
      </c>
      <c r="AC41" s="50">
        <f t="shared" si="33"/>
      </c>
      <c r="AD41" s="51">
        <f t="shared" si="34"/>
      </c>
      <c r="AE41" s="36"/>
      <c r="AF41" s="17"/>
      <c r="AG41" s="48">
        <f t="shared" si="35"/>
        <v>0</v>
      </c>
      <c r="AH41" s="48">
        <f t="shared" si="36"/>
        <v>0</v>
      </c>
      <c r="AI41" s="48">
        <f t="shared" si="37"/>
        <v>0</v>
      </c>
      <c r="AJ41" s="48">
        <f t="shared" si="38"/>
        <v>0</v>
      </c>
      <c r="AK41" s="48">
        <f t="shared" si="39"/>
        <v>0</v>
      </c>
      <c r="AL41" s="48">
        <f t="shared" si="40"/>
        <v>0</v>
      </c>
      <c r="AM41" s="48">
        <f t="shared" si="41"/>
        <v>0</v>
      </c>
      <c r="AN41" s="48">
        <f t="shared" si="42"/>
        <v>0</v>
      </c>
      <c r="AO41" s="48">
        <f t="shared" si="43"/>
        <v>0</v>
      </c>
      <c r="AP41" s="48">
        <f t="shared" si="44"/>
        <v>0</v>
      </c>
      <c r="AQ41" s="41">
        <f t="shared" si="45"/>
        <v>0</v>
      </c>
      <c r="AR41" s="41">
        <f t="shared" si="46"/>
        <v>10</v>
      </c>
      <c r="AS41" s="48">
        <f t="shared" si="47"/>
        <v>0</v>
      </c>
      <c r="AT41" s="48">
        <f t="shared" si="48"/>
        <v>0</v>
      </c>
      <c r="AU41" s="48">
        <f t="shared" si="49"/>
        <v>0</v>
      </c>
      <c r="AV41" s="48">
        <f t="shared" si="50"/>
        <v>0</v>
      </c>
      <c r="AW41" s="48">
        <f t="shared" si="51"/>
        <v>0</v>
      </c>
      <c r="AX41" s="48">
        <f t="shared" si="52"/>
        <v>0</v>
      </c>
      <c r="AY41" s="48">
        <f t="shared" si="53"/>
        <v>0</v>
      </c>
      <c r="AZ41" s="48">
        <f t="shared" si="54"/>
        <v>0</v>
      </c>
      <c r="BA41" s="48">
        <f t="shared" si="55"/>
        <v>0</v>
      </c>
      <c r="BB41" s="48">
        <f t="shared" si="56"/>
        <v>0</v>
      </c>
      <c r="BC41" s="41">
        <f t="shared" si="57"/>
        <v>0</v>
      </c>
      <c r="BD41" s="44">
        <f t="shared" si="58"/>
        <v>0</v>
      </c>
      <c r="BE41" s="58">
        <f t="shared" si="59"/>
        <v>0</v>
      </c>
      <c r="BF41" s="58"/>
    </row>
    <row r="42" spans="2:58" s="8" customFormat="1" ht="12.75">
      <c r="B42" s="68">
        <f t="shared" si="3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1"/>
        <v>0</v>
      </c>
      <c r="Z42" s="49">
        <f>IF(Y42=0,0,LOOKUP(Y42,Bodování!$A$2:$A$101,Bodování!$B$2:$B$101))</f>
        <v>0</v>
      </c>
      <c r="AA42" s="49">
        <f t="shared" si="32"/>
        <v>0</v>
      </c>
      <c r="AB42" s="49">
        <f>IF(AA42=0,0,LOOKUP(AA42,Bodování!$A$2:$A$101,Bodování!$B$2:$B$101))</f>
        <v>0</v>
      </c>
      <c r="AC42" s="50">
        <f t="shared" si="33"/>
      </c>
      <c r="AD42" s="51">
        <f t="shared" si="34"/>
      </c>
      <c r="AE42" s="36"/>
      <c r="AF42" s="17"/>
      <c r="AG42" s="48">
        <f t="shared" si="35"/>
        <v>0</v>
      </c>
      <c r="AH42" s="48">
        <f t="shared" si="36"/>
        <v>0</v>
      </c>
      <c r="AI42" s="48">
        <f t="shared" si="37"/>
        <v>0</v>
      </c>
      <c r="AJ42" s="48">
        <f t="shared" si="38"/>
        <v>0</v>
      </c>
      <c r="AK42" s="48">
        <f t="shared" si="39"/>
        <v>0</v>
      </c>
      <c r="AL42" s="48">
        <f t="shared" si="40"/>
        <v>0</v>
      </c>
      <c r="AM42" s="48">
        <f t="shared" si="41"/>
        <v>0</v>
      </c>
      <c r="AN42" s="48">
        <f t="shared" si="42"/>
        <v>0</v>
      </c>
      <c r="AO42" s="48">
        <f t="shared" si="43"/>
        <v>0</v>
      </c>
      <c r="AP42" s="48">
        <f t="shared" si="44"/>
        <v>0</v>
      </c>
      <c r="AQ42" s="41">
        <f t="shared" si="45"/>
        <v>0</v>
      </c>
      <c r="AR42" s="41">
        <f t="shared" si="46"/>
        <v>10</v>
      </c>
      <c r="AS42" s="48">
        <f t="shared" si="47"/>
        <v>0</v>
      </c>
      <c r="AT42" s="48">
        <f t="shared" si="48"/>
        <v>0</v>
      </c>
      <c r="AU42" s="48">
        <f t="shared" si="49"/>
        <v>0</v>
      </c>
      <c r="AV42" s="48">
        <f t="shared" si="50"/>
        <v>0</v>
      </c>
      <c r="AW42" s="48">
        <f t="shared" si="51"/>
        <v>0</v>
      </c>
      <c r="AX42" s="48">
        <f t="shared" si="52"/>
        <v>0</v>
      </c>
      <c r="AY42" s="48">
        <f t="shared" si="53"/>
        <v>0</v>
      </c>
      <c r="AZ42" s="48">
        <f t="shared" si="54"/>
        <v>0</v>
      </c>
      <c r="BA42" s="48">
        <f t="shared" si="55"/>
        <v>0</v>
      </c>
      <c r="BB42" s="48">
        <f t="shared" si="56"/>
        <v>0</v>
      </c>
      <c r="BC42" s="41">
        <f t="shared" si="57"/>
        <v>0</v>
      </c>
      <c r="BD42" s="44">
        <f t="shared" si="58"/>
        <v>0</v>
      </c>
      <c r="BE42" s="58">
        <f t="shared" si="59"/>
        <v>0</v>
      </c>
      <c r="BF42" s="58"/>
    </row>
    <row r="43" spans="2:58" s="8" customFormat="1" ht="12.75">
      <c r="B43" s="68">
        <f aca="true" t="shared" si="6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1" ref="Y43:Y60">IF(BE43&lt;7,0,AQ43)</f>
        <v>0</v>
      </c>
      <c r="Z43" s="49">
        <f>IF(Y43=0,0,LOOKUP(Y43,Bodování!$A$2:$A$101,Bodování!$B$2:$B$101))</f>
        <v>0</v>
      </c>
      <c r="AA43" s="49">
        <f aca="true" t="shared" si="6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3" ref="AC43:AC60">IF(C43&gt;0,E43+G43+I43+K43+M43+O43+Q43+S43+U43+W43-Y43-AA43,"")</f>
      </c>
      <c r="AD43" s="51">
        <f aca="true" t="shared" si="64" ref="AD43:AD60">IF(C43&gt;0,F43+H43+J43+L43+N43+P43+R43+T43+V43+X43-Z43-AB43,"")</f>
      </c>
      <c r="AE43" s="36"/>
      <c r="AF43" s="17"/>
      <c r="AG43" s="48">
        <f aca="true" t="shared" si="65" ref="AG43:AG60">E43</f>
        <v>0</v>
      </c>
      <c r="AH43" s="48">
        <f aca="true" t="shared" si="66" ref="AH43:AH60">G43</f>
        <v>0</v>
      </c>
      <c r="AI43" s="48">
        <f aca="true" t="shared" si="67" ref="AI43:AI60">I43</f>
        <v>0</v>
      </c>
      <c r="AJ43" s="48">
        <f aca="true" t="shared" si="68" ref="AJ43:AJ60">K43</f>
        <v>0</v>
      </c>
      <c r="AK43" s="48">
        <f aca="true" t="shared" si="69" ref="AK43:AK60">M43</f>
        <v>0</v>
      </c>
      <c r="AL43" s="48">
        <f aca="true" t="shared" si="70" ref="AL43:AL60">O43</f>
        <v>0</v>
      </c>
      <c r="AM43" s="48">
        <f aca="true" t="shared" si="71" ref="AM43:AM60">Q43</f>
        <v>0</v>
      </c>
      <c r="AN43" s="48">
        <f aca="true" t="shared" si="72" ref="AN43:AN60">S43</f>
        <v>0</v>
      </c>
      <c r="AO43" s="48">
        <f aca="true" t="shared" si="73" ref="AO43:AO60">U43</f>
        <v>0</v>
      </c>
      <c r="AP43" s="48">
        <f aca="true" t="shared" si="74" ref="AP43:AP60">W43</f>
        <v>0</v>
      </c>
      <c r="AQ43" s="41">
        <f aca="true" t="shared" si="75" ref="AQ43:AQ60">MAX(AG43:AP43)</f>
        <v>0</v>
      </c>
      <c r="AR43" s="41">
        <f aca="true" t="shared" si="76" ref="AR43:AR60">COUNTIF(AG43:AP43,AQ43)</f>
        <v>10</v>
      </c>
      <c r="AS43" s="48">
        <f aca="true" t="shared" si="77" ref="AS43:AS60">IF(AQ43=AG43,0,AG43)</f>
        <v>0</v>
      </c>
      <c r="AT43" s="48">
        <f aca="true" t="shared" si="78" ref="AT43:AT60">IF(AQ43=AH43,0,AH43)</f>
        <v>0</v>
      </c>
      <c r="AU43" s="48">
        <f aca="true" t="shared" si="79" ref="AU43:AU60">IF(AQ43=AI43,0,AI43)</f>
        <v>0</v>
      </c>
      <c r="AV43" s="48">
        <f aca="true" t="shared" si="80" ref="AV43:AV60">IF(AQ43=AJ43,0,AJ43)</f>
        <v>0</v>
      </c>
      <c r="AW43" s="48">
        <f aca="true" t="shared" si="81" ref="AW43:AW60">IF(AQ43=AK43,0,AK43)</f>
        <v>0</v>
      </c>
      <c r="AX43" s="48">
        <f aca="true" t="shared" si="82" ref="AX43:AX60">IF(AQ43=AL43,0,AL43)</f>
        <v>0</v>
      </c>
      <c r="AY43" s="48">
        <f aca="true" t="shared" si="83" ref="AY43:AY60">IF(AQ43=AM43,0,AM43)</f>
        <v>0</v>
      </c>
      <c r="AZ43" s="48">
        <f aca="true" t="shared" si="84" ref="AZ43:AZ60">IF(AQ43=AN43,0,AN43)</f>
        <v>0</v>
      </c>
      <c r="BA43" s="48">
        <f aca="true" t="shared" si="85" ref="BA43:BA60">IF(AQ43=AO43,0,AO43)</f>
        <v>0</v>
      </c>
      <c r="BB43" s="48">
        <f aca="true" t="shared" si="86" ref="BB43:BB60">IF(AQ43=AP43,0,AP43)</f>
        <v>0</v>
      </c>
      <c r="BC43" s="41">
        <f aca="true" t="shared" si="87" ref="BC43:BC60">MAX(AS43:BB43)</f>
        <v>0</v>
      </c>
      <c r="BD43" s="44">
        <f aca="true" t="shared" si="88" ref="BD43:BD60">IF(C43="",0,1)</f>
        <v>0</v>
      </c>
      <c r="BE43" s="58">
        <f aca="true" t="shared" si="89" ref="BE43:BE60">10-(COUNTIF(AG43:AP43,0))</f>
        <v>0</v>
      </c>
      <c r="BF43" s="58"/>
    </row>
    <row r="44" spans="2:58" s="8" customFormat="1" ht="12.75">
      <c r="B44" s="68">
        <f t="shared" si="6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1"/>
        <v>0</v>
      </c>
      <c r="Z44" s="49">
        <f>IF(Y44=0,0,LOOKUP(Y44,Bodování!$A$2:$A$101,Bodování!$B$2:$B$101))</f>
        <v>0</v>
      </c>
      <c r="AA44" s="49">
        <f t="shared" si="62"/>
        <v>0</v>
      </c>
      <c r="AB44" s="49">
        <f>IF(AA44=0,0,LOOKUP(AA44,Bodování!$A$2:$A$101,Bodování!$B$2:$B$101))</f>
        <v>0</v>
      </c>
      <c r="AC44" s="50">
        <f t="shared" si="63"/>
      </c>
      <c r="AD44" s="51">
        <f t="shared" si="64"/>
      </c>
      <c r="AE44" s="36"/>
      <c r="AF44" s="17"/>
      <c r="AG44" s="48">
        <f t="shared" si="65"/>
        <v>0</v>
      </c>
      <c r="AH44" s="48">
        <f t="shared" si="66"/>
        <v>0</v>
      </c>
      <c r="AI44" s="48">
        <f t="shared" si="67"/>
        <v>0</v>
      </c>
      <c r="AJ44" s="48">
        <f t="shared" si="68"/>
        <v>0</v>
      </c>
      <c r="AK44" s="48">
        <f t="shared" si="69"/>
        <v>0</v>
      </c>
      <c r="AL44" s="48">
        <f t="shared" si="70"/>
        <v>0</v>
      </c>
      <c r="AM44" s="48">
        <f t="shared" si="71"/>
        <v>0</v>
      </c>
      <c r="AN44" s="48">
        <f t="shared" si="72"/>
        <v>0</v>
      </c>
      <c r="AO44" s="48">
        <f t="shared" si="73"/>
        <v>0</v>
      </c>
      <c r="AP44" s="48">
        <f t="shared" si="74"/>
        <v>0</v>
      </c>
      <c r="AQ44" s="41">
        <f t="shared" si="75"/>
        <v>0</v>
      </c>
      <c r="AR44" s="41">
        <f t="shared" si="76"/>
        <v>10</v>
      </c>
      <c r="AS44" s="48">
        <f t="shared" si="77"/>
        <v>0</v>
      </c>
      <c r="AT44" s="48">
        <f t="shared" si="78"/>
        <v>0</v>
      </c>
      <c r="AU44" s="48">
        <f t="shared" si="79"/>
        <v>0</v>
      </c>
      <c r="AV44" s="48">
        <f t="shared" si="80"/>
        <v>0</v>
      </c>
      <c r="AW44" s="48">
        <f t="shared" si="81"/>
        <v>0</v>
      </c>
      <c r="AX44" s="48">
        <f t="shared" si="82"/>
        <v>0</v>
      </c>
      <c r="AY44" s="48">
        <f t="shared" si="83"/>
        <v>0</v>
      </c>
      <c r="AZ44" s="48">
        <f t="shared" si="84"/>
        <v>0</v>
      </c>
      <c r="BA44" s="48">
        <f t="shared" si="85"/>
        <v>0</v>
      </c>
      <c r="BB44" s="48">
        <f t="shared" si="86"/>
        <v>0</v>
      </c>
      <c r="BC44" s="41">
        <f t="shared" si="87"/>
        <v>0</v>
      </c>
      <c r="BD44" s="44">
        <f t="shared" si="88"/>
        <v>0</v>
      </c>
      <c r="BE44" s="58">
        <f t="shared" si="89"/>
        <v>0</v>
      </c>
      <c r="BF44" s="58"/>
    </row>
    <row r="45" spans="2:58" s="8" customFormat="1" ht="12.75">
      <c r="B45" s="68">
        <f t="shared" si="6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1"/>
        <v>0</v>
      </c>
      <c r="Z45" s="49">
        <f>IF(Y45=0,0,LOOKUP(Y45,Bodování!$A$2:$A$101,Bodování!$B$2:$B$101))</f>
        <v>0</v>
      </c>
      <c r="AA45" s="49">
        <f t="shared" si="62"/>
        <v>0</v>
      </c>
      <c r="AB45" s="49">
        <f>IF(AA45=0,0,LOOKUP(AA45,Bodování!$A$2:$A$101,Bodování!$B$2:$B$101))</f>
        <v>0</v>
      </c>
      <c r="AC45" s="50">
        <f t="shared" si="63"/>
      </c>
      <c r="AD45" s="51">
        <f t="shared" si="64"/>
      </c>
      <c r="AE45" s="36"/>
      <c r="AF45" s="17"/>
      <c r="AG45" s="48">
        <f t="shared" si="65"/>
        <v>0</v>
      </c>
      <c r="AH45" s="48">
        <f t="shared" si="66"/>
        <v>0</v>
      </c>
      <c r="AI45" s="48">
        <f t="shared" si="67"/>
        <v>0</v>
      </c>
      <c r="AJ45" s="48">
        <f t="shared" si="68"/>
        <v>0</v>
      </c>
      <c r="AK45" s="48">
        <f t="shared" si="69"/>
        <v>0</v>
      </c>
      <c r="AL45" s="48">
        <f t="shared" si="70"/>
        <v>0</v>
      </c>
      <c r="AM45" s="48">
        <f t="shared" si="71"/>
        <v>0</v>
      </c>
      <c r="AN45" s="48">
        <f t="shared" si="72"/>
        <v>0</v>
      </c>
      <c r="AO45" s="48">
        <f t="shared" si="73"/>
        <v>0</v>
      </c>
      <c r="AP45" s="48">
        <f t="shared" si="74"/>
        <v>0</v>
      </c>
      <c r="AQ45" s="41">
        <f t="shared" si="75"/>
        <v>0</v>
      </c>
      <c r="AR45" s="41">
        <f t="shared" si="76"/>
        <v>10</v>
      </c>
      <c r="AS45" s="48">
        <f t="shared" si="77"/>
        <v>0</v>
      </c>
      <c r="AT45" s="48">
        <f t="shared" si="78"/>
        <v>0</v>
      </c>
      <c r="AU45" s="48">
        <f t="shared" si="79"/>
        <v>0</v>
      </c>
      <c r="AV45" s="48">
        <f t="shared" si="80"/>
        <v>0</v>
      </c>
      <c r="AW45" s="48">
        <f t="shared" si="81"/>
        <v>0</v>
      </c>
      <c r="AX45" s="48">
        <f t="shared" si="82"/>
        <v>0</v>
      </c>
      <c r="AY45" s="48">
        <f t="shared" si="83"/>
        <v>0</v>
      </c>
      <c r="AZ45" s="48">
        <f t="shared" si="84"/>
        <v>0</v>
      </c>
      <c r="BA45" s="48">
        <f t="shared" si="85"/>
        <v>0</v>
      </c>
      <c r="BB45" s="48">
        <f t="shared" si="86"/>
        <v>0</v>
      </c>
      <c r="BC45" s="41">
        <f t="shared" si="87"/>
        <v>0</v>
      </c>
      <c r="BD45" s="44">
        <f t="shared" si="88"/>
        <v>0</v>
      </c>
      <c r="BE45" s="58">
        <f t="shared" si="89"/>
        <v>0</v>
      </c>
      <c r="BF45" s="58"/>
    </row>
    <row r="46" spans="2:58" s="8" customFormat="1" ht="12.75">
      <c r="B46" s="68">
        <f t="shared" si="6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1"/>
        <v>0</v>
      </c>
      <c r="Z46" s="49">
        <f>IF(Y46=0,0,LOOKUP(Y46,Bodování!$A$2:$A$101,Bodování!$B$2:$B$101))</f>
        <v>0</v>
      </c>
      <c r="AA46" s="49">
        <f t="shared" si="62"/>
        <v>0</v>
      </c>
      <c r="AB46" s="49">
        <f>IF(AA46=0,0,LOOKUP(AA46,Bodování!$A$2:$A$101,Bodování!$B$2:$B$101))</f>
        <v>0</v>
      </c>
      <c r="AC46" s="50">
        <f t="shared" si="63"/>
      </c>
      <c r="AD46" s="51">
        <f t="shared" si="64"/>
      </c>
      <c r="AE46" s="36"/>
      <c r="AF46" s="17"/>
      <c r="AG46" s="48">
        <f t="shared" si="65"/>
        <v>0</v>
      </c>
      <c r="AH46" s="48">
        <f t="shared" si="66"/>
        <v>0</v>
      </c>
      <c r="AI46" s="48">
        <f t="shared" si="67"/>
        <v>0</v>
      </c>
      <c r="AJ46" s="48">
        <f t="shared" si="68"/>
        <v>0</v>
      </c>
      <c r="AK46" s="48">
        <f t="shared" si="69"/>
        <v>0</v>
      </c>
      <c r="AL46" s="48">
        <f t="shared" si="70"/>
        <v>0</v>
      </c>
      <c r="AM46" s="48">
        <f t="shared" si="71"/>
        <v>0</v>
      </c>
      <c r="AN46" s="48">
        <f t="shared" si="72"/>
        <v>0</v>
      </c>
      <c r="AO46" s="48">
        <f t="shared" si="73"/>
        <v>0</v>
      </c>
      <c r="AP46" s="48">
        <f t="shared" si="74"/>
        <v>0</v>
      </c>
      <c r="AQ46" s="41">
        <f t="shared" si="75"/>
        <v>0</v>
      </c>
      <c r="AR46" s="41">
        <f t="shared" si="76"/>
        <v>10</v>
      </c>
      <c r="AS46" s="48">
        <f t="shared" si="77"/>
        <v>0</v>
      </c>
      <c r="AT46" s="48">
        <f t="shared" si="78"/>
        <v>0</v>
      </c>
      <c r="AU46" s="48">
        <f t="shared" si="79"/>
        <v>0</v>
      </c>
      <c r="AV46" s="48">
        <f t="shared" si="80"/>
        <v>0</v>
      </c>
      <c r="AW46" s="48">
        <f t="shared" si="81"/>
        <v>0</v>
      </c>
      <c r="AX46" s="48">
        <f t="shared" si="82"/>
        <v>0</v>
      </c>
      <c r="AY46" s="48">
        <f t="shared" si="83"/>
        <v>0</v>
      </c>
      <c r="AZ46" s="48">
        <f t="shared" si="84"/>
        <v>0</v>
      </c>
      <c r="BA46" s="48">
        <f t="shared" si="85"/>
        <v>0</v>
      </c>
      <c r="BB46" s="48">
        <f t="shared" si="86"/>
        <v>0</v>
      </c>
      <c r="BC46" s="41">
        <f t="shared" si="87"/>
        <v>0</v>
      </c>
      <c r="BD46" s="44">
        <f t="shared" si="88"/>
        <v>0</v>
      </c>
      <c r="BE46" s="58">
        <f t="shared" si="89"/>
        <v>0</v>
      </c>
      <c r="BF46" s="58"/>
    </row>
    <row r="47" spans="2:58" s="8" customFormat="1" ht="12.75">
      <c r="B47" s="68">
        <f t="shared" si="6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1"/>
        <v>0</v>
      </c>
      <c r="Z47" s="49">
        <f>IF(Y47=0,0,LOOKUP(Y47,Bodování!$A$2:$A$101,Bodování!$B$2:$B$101))</f>
        <v>0</v>
      </c>
      <c r="AA47" s="49">
        <f t="shared" si="62"/>
        <v>0</v>
      </c>
      <c r="AB47" s="49">
        <f>IF(AA47=0,0,LOOKUP(AA47,Bodování!$A$2:$A$101,Bodování!$B$2:$B$101))</f>
        <v>0</v>
      </c>
      <c r="AC47" s="50">
        <f t="shared" si="63"/>
      </c>
      <c r="AD47" s="51">
        <f t="shared" si="64"/>
      </c>
      <c r="AE47" s="36"/>
      <c r="AF47" s="17"/>
      <c r="AG47" s="48">
        <f t="shared" si="65"/>
        <v>0</v>
      </c>
      <c r="AH47" s="48">
        <f t="shared" si="66"/>
        <v>0</v>
      </c>
      <c r="AI47" s="48">
        <f t="shared" si="67"/>
        <v>0</v>
      </c>
      <c r="AJ47" s="48">
        <f t="shared" si="68"/>
        <v>0</v>
      </c>
      <c r="AK47" s="48">
        <f t="shared" si="69"/>
        <v>0</v>
      </c>
      <c r="AL47" s="48">
        <f t="shared" si="70"/>
        <v>0</v>
      </c>
      <c r="AM47" s="48">
        <f t="shared" si="71"/>
        <v>0</v>
      </c>
      <c r="AN47" s="48">
        <f t="shared" si="72"/>
        <v>0</v>
      </c>
      <c r="AO47" s="48">
        <f t="shared" si="73"/>
        <v>0</v>
      </c>
      <c r="AP47" s="48">
        <f t="shared" si="74"/>
        <v>0</v>
      </c>
      <c r="AQ47" s="41">
        <f t="shared" si="75"/>
        <v>0</v>
      </c>
      <c r="AR47" s="41">
        <f t="shared" si="76"/>
        <v>10</v>
      </c>
      <c r="AS47" s="48">
        <f t="shared" si="77"/>
        <v>0</v>
      </c>
      <c r="AT47" s="48">
        <f t="shared" si="78"/>
        <v>0</v>
      </c>
      <c r="AU47" s="48">
        <f t="shared" si="79"/>
        <v>0</v>
      </c>
      <c r="AV47" s="48">
        <f t="shared" si="80"/>
        <v>0</v>
      </c>
      <c r="AW47" s="48">
        <f t="shared" si="81"/>
        <v>0</v>
      </c>
      <c r="AX47" s="48">
        <f t="shared" si="82"/>
        <v>0</v>
      </c>
      <c r="AY47" s="48">
        <f t="shared" si="83"/>
        <v>0</v>
      </c>
      <c r="AZ47" s="48">
        <f t="shared" si="84"/>
        <v>0</v>
      </c>
      <c r="BA47" s="48">
        <f t="shared" si="85"/>
        <v>0</v>
      </c>
      <c r="BB47" s="48">
        <f t="shared" si="86"/>
        <v>0</v>
      </c>
      <c r="BC47" s="41">
        <f t="shared" si="87"/>
        <v>0</v>
      </c>
      <c r="BD47" s="44">
        <f t="shared" si="88"/>
        <v>0</v>
      </c>
      <c r="BE47" s="58">
        <f t="shared" si="89"/>
        <v>0</v>
      </c>
      <c r="BF47" s="58"/>
    </row>
    <row r="48" spans="2:58" s="8" customFormat="1" ht="12.75">
      <c r="B48" s="68">
        <f t="shared" si="6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1"/>
        <v>0</v>
      </c>
      <c r="Z48" s="49">
        <f>IF(Y48=0,0,LOOKUP(Y48,Bodování!$A$2:$A$101,Bodování!$B$2:$B$101))</f>
        <v>0</v>
      </c>
      <c r="AA48" s="49">
        <f t="shared" si="62"/>
        <v>0</v>
      </c>
      <c r="AB48" s="49">
        <f>IF(AA48=0,0,LOOKUP(AA48,Bodování!$A$2:$A$101,Bodování!$B$2:$B$101))</f>
        <v>0</v>
      </c>
      <c r="AC48" s="50">
        <f t="shared" si="63"/>
      </c>
      <c r="AD48" s="51">
        <f t="shared" si="64"/>
      </c>
      <c r="AE48" s="36"/>
      <c r="AF48" s="17"/>
      <c r="AG48" s="48">
        <f t="shared" si="65"/>
        <v>0</v>
      </c>
      <c r="AH48" s="48">
        <f t="shared" si="66"/>
        <v>0</v>
      </c>
      <c r="AI48" s="48">
        <f t="shared" si="67"/>
        <v>0</v>
      </c>
      <c r="AJ48" s="48">
        <f t="shared" si="68"/>
        <v>0</v>
      </c>
      <c r="AK48" s="48">
        <f t="shared" si="69"/>
        <v>0</v>
      </c>
      <c r="AL48" s="48">
        <f t="shared" si="70"/>
        <v>0</v>
      </c>
      <c r="AM48" s="48">
        <f t="shared" si="71"/>
        <v>0</v>
      </c>
      <c r="AN48" s="48">
        <f t="shared" si="72"/>
        <v>0</v>
      </c>
      <c r="AO48" s="48">
        <f t="shared" si="73"/>
        <v>0</v>
      </c>
      <c r="AP48" s="48">
        <f t="shared" si="74"/>
        <v>0</v>
      </c>
      <c r="AQ48" s="41">
        <f t="shared" si="75"/>
        <v>0</v>
      </c>
      <c r="AR48" s="41">
        <f t="shared" si="76"/>
        <v>10</v>
      </c>
      <c r="AS48" s="48">
        <f t="shared" si="77"/>
        <v>0</v>
      </c>
      <c r="AT48" s="48">
        <f t="shared" si="78"/>
        <v>0</v>
      </c>
      <c r="AU48" s="48">
        <f t="shared" si="79"/>
        <v>0</v>
      </c>
      <c r="AV48" s="48">
        <f t="shared" si="80"/>
        <v>0</v>
      </c>
      <c r="AW48" s="48">
        <f t="shared" si="81"/>
        <v>0</v>
      </c>
      <c r="AX48" s="48">
        <f t="shared" si="82"/>
        <v>0</v>
      </c>
      <c r="AY48" s="48">
        <f t="shared" si="83"/>
        <v>0</v>
      </c>
      <c r="AZ48" s="48">
        <f t="shared" si="84"/>
        <v>0</v>
      </c>
      <c r="BA48" s="48">
        <f t="shared" si="85"/>
        <v>0</v>
      </c>
      <c r="BB48" s="48">
        <f t="shared" si="86"/>
        <v>0</v>
      </c>
      <c r="BC48" s="41">
        <f t="shared" si="87"/>
        <v>0</v>
      </c>
      <c r="BD48" s="44">
        <f t="shared" si="88"/>
        <v>0</v>
      </c>
      <c r="BE48" s="58">
        <f t="shared" si="89"/>
        <v>0</v>
      </c>
      <c r="BF48" s="58"/>
    </row>
    <row r="49" spans="2:58" s="8" customFormat="1" ht="12.75">
      <c r="B49" s="68">
        <f t="shared" si="6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1"/>
        <v>0</v>
      </c>
      <c r="Z49" s="49">
        <f>IF(Y49=0,0,LOOKUP(Y49,Bodování!$A$2:$A$101,Bodování!$B$2:$B$101))</f>
        <v>0</v>
      </c>
      <c r="AA49" s="49">
        <f t="shared" si="62"/>
        <v>0</v>
      </c>
      <c r="AB49" s="49">
        <f>IF(AA49=0,0,LOOKUP(AA49,Bodování!$A$2:$A$101,Bodování!$B$2:$B$101))</f>
        <v>0</v>
      </c>
      <c r="AC49" s="50">
        <f t="shared" si="63"/>
      </c>
      <c r="AD49" s="51">
        <f t="shared" si="64"/>
      </c>
      <c r="AE49" s="36"/>
      <c r="AF49" s="17"/>
      <c r="AG49" s="48">
        <f t="shared" si="65"/>
        <v>0</v>
      </c>
      <c r="AH49" s="48">
        <f t="shared" si="66"/>
        <v>0</v>
      </c>
      <c r="AI49" s="48">
        <f t="shared" si="67"/>
        <v>0</v>
      </c>
      <c r="AJ49" s="48">
        <f t="shared" si="68"/>
        <v>0</v>
      </c>
      <c r="AK49" s="48">
        <f t="shared" si="69"/>
        <v>0</v>
      </c>
      <c r="AL49" s="48">
        <f t="shared" si="70"/>
        <v>0</v>
      </c>
      <c r="AM49" s="48">
        <f t="shared" si="71"/>
        <v>0</v>
      </c>
      <c r="AN49" s="48">
        <f t="shared" si="72"/>
        <v>0</v>
      </c>
      <c r="AO49" s="48">
        <f t="shared" si="73"/>
        <v>0</v>
      </c>
      <c r="AP49" s="48">
        <f t="shared" si="74"/>
        <v>0</v>
      </c>
      <c r="AQ49" s="41">
        <f t="shared" si="75"/>
        <v>0</v>
      </c>
      <c r="AR49" s="41">
        <f t="shared" si="76"/>
        <v>10</v>
      </c>
      <c r="AS49" s="48">
        <f t="shared" si="77"/>
        <v>0</v>
      </c>
      <c r="AT49" s="48">
        <f t="shared" si="78"/>
        <v>0</v>
      </c>
      <c r="AU49" s="48">
        <f t="shared" si="79"/>
        <v>0</v>
      </c>
      <c r="AV49" s="48">
        <f t="shared" si="80"/>
        <v>0</v>
      </c>
      <c r="AW49" s="48">
        <f t="shared" si="81"/>
        <v>0</v>
      </c>
      <c r="AX49" s="48">
        <f t="shared" si="82"/>
        <v>0</v>
      </c>
      <c r="AY49" s="48">
        <f t="shared" si="83"/>
        <v>0</v>
      </c>
      <c r="AZ49" s="48">
        <f t="shared" si="84"/>
        <v>0</v>
      </c>
      <c r="BA49" s="48">
        <f t="shared" si="85"/>
        <v>0</v>
      </c>
      <c r="BB49" s="48">
        <f t="shared" si="86"/>
        <v>0</v>
      </c>
      <c r="BC49" s="41">
        <f t="shared" si="87"/>
        <v>0</v>
      </c>
      <c r="BD49" s="44">
        <f t="shared" si="88"/>
        <v>0</v>
      </c>
      <c r="BE49" s="58">
        <f t="shared" si="89"/>
        <v>0</v>
      </c>
      <c r="BF49" s="58"/>
    </row>
    <row r="50" spans="2:58" s="8" customFormat="1" ht="12.75">
      <c r="B50" s="68">
        <f t="shared" si="6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1"/>
        <v>0</v>
      </c>
      <c r="Z50" s="49">
        <f>IF(Y50=0,0,LOOKUP(Y50,Bodování!$A$2:$A$101,Bodování!$B$2:$B$101))</f>
        <v>0</v>
      </c>
      <c r="AA50" s="49">
        <f t="shared" si="62"/>
        <v>0</v>
      </c>
      <c r="AB50" s="49">
        <f>IF(AA50=0,0,LOOKUP(AA50,Bodování!$A$2:$A$101,Bodování!$B$2:$B$101))</f>
        <v>0</v>
      </c>
      <c r="AC50" s="50">
        <f t="shared" si="63"/>
      </c>
      <c r="AD50" s="51">
        <f t="shared" si="64"/>
      </c>
      <c r="AE50" s="36"/>
      <c r="AF50" s="17"/>
      <c r="AG50" s="48">
        <f t="shared" si="65"/>
        <v>0</v>
      </c>
      <c r="AH50" s="48">
        <f t="shared" si="66"/>
        <v>0</v>
      </c>
      <c r="AI50" s="48">
        <f t="shared" si="67"/>
        <v>0</v>
      </c>
      <c r="AJ50" s="48">
        <f t="shared" si="68"/>
        <v>0</v>
      </c>
      <c r="AK50" s="48">
        <f t="shared" si="69"/>
        <v>0</v>
      </c>
      <c r="AL50" s="48">
        <f t="shared" si="70"/>
        <v>0</v>
      </c>
      <c r="AM50" s="48">
        <f t="shared" si="71"/>
        <v>0</v>
      </c>
      <c r="AN50" s="48">
        <f t="shared" si="72"/>
        <v>0</v>
      </c>
      <c r="AO50" s="48">
        <f t="shared" si="73"/>
        <v>0</v>
      </c>
      <c r="AP50" s="48">
        <f t="shared" si="74"/>
        <v>0</v>
      </c>
      <c r="AQ50" s="41">
        <f t="shared" si="75"/>
        <v>0</v>
      </c>
      <c r="AR50" s="41">
        <f t="shared" si="76"/>
        <v>10</v>
      </c>
      <c r="AS50" s="48">
        <f t="shared" si="77"/>
        <v>0</v>
      </c>
      <c r="AT50" s="48">
        <f t="shared" si="78"/>
        <v>0</v>
      </c>
      <c r="AU50" s="48">
        <f t="shared" si="79"/>
        <v>0</v>
      </c>
      <c r="AV50" s="48">
        <f t="shared" si="80"/>
        <v>0</v>
      </c>
      <c r="AW50" s="48">
        <f t="shared" si="81"/>
        <v>0</v>
      </c>
      <c r="AX50" s="48">
        <f t="shared" si="82"/>
        <v>0</v>
      </c>
      <c r="AY50" s="48">
        <f t="shared" si="83"/>
        <v>0</v>
      </c>
      <c r="AZ50" s="48">
        <f t="shared" si="84"/>
        <v>0</v>
      </c>
      <c r="BA50" s="48">
        <f t="shared" si="85"/>
        <v>0</v>
      </c>
      <c r="BB50" s="48">
        <f t="shared" si="86"/>
        <v>0</v>
      </c>
      <c r="BC50" s="41">
        <f t="shared" si="87"/>
        <v>0</v>
      </c>
      <c r="BD50" s="44">
        <f t="shared" si="88"/>
        <v>0</v>
      </c>
      <c r="BE50" s="58">
        <f t="shared" si="89"/>
        <v>0</v>
      </c>
      <c r="BF50" s="58"/>
    </row>
    <row r="51" spans="2:58" s="8" customFormat="1" ht="12.75">
      <c r="B51" s="68">
        <f t="shared" si="6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1"/>
        <v>0</v>
      </c>
      <c r="Z51" s="49">
        <f>IF(Y51=0,0,LOOKUP(Y51,Bodování!$A$2:$A$101,Bodování!$B$2:$B$101))</f>
        <v>0</v>
      </c>
      <c r="AA51" s="49">
        <f t="shared" si="62"/>
        <v>0</v>
      </c>
      <c r="AB51" s="49">
        <f>IF(AA51=0,0,LOOKUP(AA51,Bodování!$A$2:$A$101,Bodování!$B$2:$B$101))</f>
        <v>0</v>
      </c>
      <c r="AC51" s="50">
        <f t="shared" si="63"/>
      </c>
      <c r="AD51" s="51">
        <f t="shared" si="64"/>
      </c>
      <c r="AE51" s="36"/>
      <c r="AF51" s="17"/>
      <c r="AG51" s="48">
        <f t="shared" si="65"/>
        <v>0</v>
      </c>
      <c r="AH51" s="48">
        <f t="shared" si="66"/>
        <v>0</v>
      </c>
      <c r="AI51" s="48">
        <f t="shared" si="67"/>
        <v>0</v>
      </c>
      <c r="AJ51" s="48">
        <f t="shared" si="68"/>
        <v>0</v>
      </c>
      <c r="AK51" s="48">
        <f t="shared" si="69"/>
        <v>0</v>
      </c>
      <c r="AL51" s="48">
        <f t="shared" si="70"/>
        <v>0</v>
      </c>
      <c r="AM51" s="48">
        <f t="shared" si="71"/>
        <v>0</v>
      </c>
      <c r="AN51" s="48">
        <f t="shared" si="72"/>
        <v>0</v>
      </c>
      <c r="AO51" s="48">
        <f t="shared" si="73"/>
        <v>0</v>
      </c>
      <c r="AP51" s="48">
        <f t="shared" si="74"/>
        <v>0</v>
      </c>
      <c r="AQ51" s="41">
        <f t="shared" si="75"/>
        <v>0</v>
      </c>
      <c r="AR51" s="41">
        <f t="shared" si="76"/>
        <v>10</v>
      </c>
      <c r="AS51" s="48">
        <f t="shared" si="77"/>
        <v>0</v>
      </c>
      <c r="AT51" s="48">
        <f t="shared" si="78"/>
        <v>0</v>
      </c>
      <c r="AU51" s="48">
        <f t="shared" si="79"/>
        <v>0</v>
      </c>
      <c r="AV51" s="48">
        <f t="shared" si="80"/>
        <v>0</v>
      </c>
      <c r="AW51" s="48">
        <f t="shared" si="81"/>
        <v>0</v>
      </c>
      <c r="AX51" s="48">
        <f t="shared" si="82"/>
        <v>0</v>
      </c>
      <c r="AY51" s="48">
        <f t="shared" si="83"/>
        <v>0</v>
      </c>
      <c r="AZ51" s="48">
        <f t="shared" si="84"/>
        <v>0</v>
      </c>
      <c r="BA51" s="48">
        <f t="shared" si="85"/>
        <v>0</v>
      </c>
      <c r="BB51" s="48">
        <f t="shared" si="86"/>
        <v>0</v>
      </c>
      <c r="BC51" s="41">
        <f t="shared" si="87"/>
        <v>0</v>
      </c>
      <c r="BD51" s="44">
        <f t="shared" si="88"/>
        <v>0</v>
      </c>
      <c r="BE51" s="58">
        <f t="shared" si="89"/>
        <v>0</v>
      </c>
      <c r="BF51" s="58"/>
    </row>
    <row r="52" spans="2:58" s="8" customFormat="1" ht="12.75">
      <c r="B52" s="68">
        <f t="shared" si="6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1"/>
        <v>0</v>
      </c>
      <c r="Z52" s="49">
        <f>IF(Y52=0,0,LOOKUP(Y52,Bodování!$A$2:$A$101,Bodování!$B$2:$B$101))</f>
        <v>0</v>
      </c>
      <c r="AA52" s="49">
        <f t="shared" si="62"/>
        <v>0</v>
      </c>
      <c r="AB52" s="49">
        <f>IF(AA52=0,0,LOOKUP(AA52,Bodování!$A$2:$A$101,Bodování!$B$2:$B$101))</f>
        <v>0</v>
      </c>
      <c r="AC52" s="50">
        <f t="shared" si="63"/>
      </c>
      <c r="AD52" s="51">
        <f t="shared" si="64"/>
      </c>
      <c r="AE52" s="36"/>
      <c r="AF52" s="17"/>
      <c r="AG52" s="48">
        <f t="shared" si="65"/>
        <v>0</v>
      </c>
      <c r="AH52" s="48">
        <f t="shared" si="66"/>
        <v>0</v>
      </c>
      <c r="AI52" s="48">
        <f t="shared" si="67"/>
        <v>0</v>
      </c>
      <c r="AJ52" s="48">
        <f t="shared" si="68"/>
        <v>0</v>
      </c>
      <c r="AK52" s="48">
        <f t="shared" si="69"/>
        <v>0</v>
      </c>
      <c r="AL52" s="48">
        <f t="shared" si="70"/>
        <v>0</v>
      </c>
      <c r="AM52" s="48">
        <f t="shared" si="71"/>
        <v>0</v>
      </c>
      <c r="AN52" s="48">
        <f t="shared" si="72"/>
        <v>0</v>
      </c>
      <c r="AO52" s="48">
        <f t="shared" si="73"/>
        <v>0</v>
      </c>
      <c r="AP52" s="48">
        <f t="shared" si="74"/>
        <v>0</v>
      </c>
      <c r="AQ52" s="41">
        <f t="shared" si="75"/>
        <v>0</v>
      </c>
      <c r="AR52" s="41">
        <f t="shared" si="76"/>
        <v>10</v>
      </c>
      <c r="AS52" s="48">
        <f t="shared" si="77"/>
        <v>0</v>
      </c>
      <c r="AT52" s="48">
        <f t="shared" si="78"/>
        <v>0</v>
      </c>
      <c r="AU52" s="48">
        <f t="shared" si="79"/>
        <v>0</v>
      </c>
      <c r="AV52" s="48">
        <f t="shared" si="80"/>
        <v>0</v>
      </c>
      <c r="AW52" s="48">
        <f t="shared" si="81"/>
        <v>0</v>
      </c>
      <c r="AX52" s="48">
        <f t="shared" si="82"/>
        <v>0</v>
      </c>
      <c r="AY52" s="48">
        <f t="shared" si="83"/>
        <v>0</v>
      </c>
      <c r="AZ52" s="48">
        <f t="shared" si="84"/>
        <v>0</v>
      </c>
      <c r="BA52" s="48">
        <f t="shared" si="85"/>
        <v>0</v>
      </c>
      <c r="BB52" s="48">
        <f t="shared" si="86"/>
        <v>0</v>
      </c>
      <c r="BC52" s="41">
        <f t="shared" si="87"/>
        <v>0</v>
      </c>
      <c r="BD52" s="44">
        <f t="shared" si="88"/>
        <v>0</v>
      </c>
      <c r="BE52" s="58">
        <f t="shared" si="89"/>
        <v>0</v>
      </c>
      <c r="BF52" s="58"/>
    </row>
    <row r="53" spans="2:58" s="8" customFormat="1" ht="12.75">
      <c r="B53" s="68">
        <f t="shared" si="6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1"/>
        <v>0</v>
      </c>
      <c r="Z53" s="49">
        <f>IF(Y53=0,0,LOOKUP(Y53,Bodování!$A$2:$A$101,Bodování!$B$2:$B$101))</f>
        <v>0</v>
      </c>
      <c r="AA53" s="49">
        <f t="shared" si="62"/>
        <v>0</v>
      </c>
      <c r="AB53" s="49">
        <f>IF(AA53=0,0,LOOKUP(AA53,Bodování!$A$2:$A$101,Bodování!$B$2:$B$101))</f>
        <v>0</v>
      </c>
      <c r="AC53" s="50">
        <f t="shared" si="63"/>
      </c>
      <c r="AD53" s="51">
        <f t="shared" si="64"/>
      </c>
      <c r="AE53" s="36"/>
      <c r="AF53" s="17"/>
      <c r="AG53" s="48">
        <f t="shared" si="65"/>
        <v>0</v>
      </c>
      <c r="AH53" s="48">
        <f t="shared" si="66"/>
        <v>0</v>
      </c>
      <c r="AI53" s="48">
        <f t="shared" si="67"/>
        <v>0</v>
      </c>
      <c r="AJ53" s="48">
        <f t="shared" si="68"/>
        <v>0</v>
      </c>
      <c r="AK53" s="48">
        <f t="shared" si="69"/>
        <v>0</v>
      </c>
      <c r="AL53" s="48">
        <f t="shared" si="70"/>
        <v>0</v>
      </c>
      <c r="AM53" s="48">
        <f t="shared" si="71"/>
        <v>0</v>
      </c>
      <c r="AN53" s="48">
        <f t="shared" si="72"/>
        <v>0</v>
      </c>
      <c r="AO53" s="48">
        <f t="shared" si="73"/>
        <v>0</v>
      </c>
      <c r="AP53" s="48">
        <f t="shared" si="74"/>
        <v>0</v>
      </c>
      <c r="AQ53" s="41">
        <f t="shared" si="75"/>
        <v>0</v>
      </c>
      <c r="AR53" s="41">
        <f t="shared" si="76"/>
        <v>10</v>
      </c>
      <c r="AS53" s="48">
        <f t="shared" si="77"/>
        <v>0</v>
      </c>
      <c r="AT53" s="48">
        <f t="shared" si="78"/>
        <v>0</v>
      </c>
      <c r="AU53" s="48">
        <f t="shared" si="79"/>
        <v>0</v>
      </c>
      <c r="AV53" s="48">
        <f t="shared" si="80"/>
        <v>0</v>
      </c>
      <c r="AW53" s="48">
        <f t="shared" si="81"/>
        <v>0</v>
      </c>
      <c r="AX53" s="48">
        <f t="shared" si="82"/>
        <v>0</v>
      </c>
      <c r="AY53" s="48">
        <f t="shared" si="83"/>
        <v>0</v>
      </c>
      <c r="AZ53" s="48">
        <f t="shared" si="84"/>
        <v>0</v>
      </c>
      <c r="BA53" s="48">
        <f t="shared" si="85"/>
        <v>0</v>
      </c>
      <c r="BB53" s="48">
        <f t="shared" si="86"/>
        <v>0</v>
      </c>
      <c r="BC53" s="41">
        <f t="shared" si="87"/>
        <v>0</v>
      </c>
      <c r="BD53" s="44">
        <f t="shared" si="88"/>
        <v>0</v>
      </c>
      <c r="BE53" s="58">
        <f t="shared" si="89"/>
        <v>0</v>
      </c>
      <c r="BF53" s="58"/>
    </row>
    <row r="54" spans="2:58" s="8" customFormat="1" ht="12.75">
      <c r="B54" s="68">
        <f t="shared" si="6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1"/>
        <v>0</v>
      </c>
      <c r="Z54" s="49">
        <f>IF(Y54=0,0,LOOKUP(Y54,Bodování!$A$2:$A$101,Bodování!$B$2:$B$101))</f>
        <v>0</v>
      </c>
      <c r="AA54" s="49">
        <f t="shared" si="62"/>
        <v>0</v>
      </c>
      <c r="AB54" s="49">
        <f>IF(AA54=0,0,LOOKUP(AA54,Bodování!$A$2:$A$101,Bodování!$B$2:$B$101))</f>
        <v>0</v>
      </c>
      <c r="AC54" s="50">
        <f t="shared" si="63"/>
      </c>
      <c r="AD54" s="51">
        <f t="shared" si="64"/>
      </c>
      <c r="AE54" s="36"/>
      <c r="AF54" s="17"/>
      <c r="AG54" s="48">
        <f t="shared" si="65"/>
        <v>0</v>
      </c>
      <c r="AH54" s="48">
        <f t="shared" si="66"/>
        <v>0</v>
      </c>
      <c r="AI54" s="48">
        <f t="shared" si="67"/>
        <v>0</v>
      </c>
      <c r="AJ54" s="48">
        <f t="shared" si="68"/>
        <v>0</v>
      </c>
      <c r="AK54" s="48">
        <f t="shared" si="69"/>
        <v>0</v>
      </c>
      <c r="AL54" s="48">
        <f t="shared" si="70"/>
        <v>0</v>
      </c>
      <c r="AM54" s="48">
        <f t="shared" si="71"/>
        <v>0</v>
      </c>
      <c r="AN54" s="48">
        <f t="shared" si="72"/>
        <v>0</v>
      </c>
      <c r="AO54" s="48">
        <f t="shared" si="73"/>
        <v>0</v>
      </c>
      <c r="AP54" s="48">
        <f t="shared" si="74"/>
        <v>0</v>
      </c>
      <c r="AQ54" s="41">
        <f t="shared" si="75"/>
        <v>0</v>
      </c>
      <c r="AR54" s="41">
        <f t="shared" si="76"/>
        <v>10</v>
      </c>
      <c r="AS54" s="48">
        <f t="shared" si="77"/>
        <v>0</v>
      </c>
      <c r="AT54" s="48">
        <f t="shared" si="78"/>
        <v>0</v>
      </c>
      <c r="AU54" s="48">
        <f t="shared" si="79"/>
        <v>0</v>
      </c>
      <c r="AV54" s="48">
        <f t="shared" si="80"/>
        <v>0</v>
      </c>
      <c r="AW54" s="48">
        <f t="shared" si="81"/>
        <v>0</v>
      </c>
      <c r="AX54" s="48">
        <f t="shared" si="82"/>
        <v>0</v>
      </c>
      <c r="AY54" s="48">
        <f t="shared" si="83"/>
        <v>0</v>
      </c>
      <c r="AZ54" s="48">
        <f t="shared" si="84"/>
        <v>0</v>
      </c>
      <c r="BA54" s="48">
        <f t="shared" si="85"/>
        <v>0</v>
      </c>
      <c r="BB54" s="48">
        <f t="shared" si="86"/>
        <v>0</v>
      </c>
      <c r="BC54" s="41">
        <f t="shared" si="87"/>
        <v>0</v>
      </c>
      <c r="BD54" s="44">
        <f t="shared" si="88"/>
        <v>0</v>
      </c>
      <c r="BE54" s="58">
        <f t="shared" si="89"/>
        <v>0</v>
      </c>
      <c r="BF54" s="58"/>
    </row>
    <row r="55" spans="2:58" s="8" customFormat="1" ht="12.75">
      <c r="B55" s="68">
        <f t="shared" si="6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1"/>
        <v>0</v>
      </c>
      <c r="Z55" s="49">
        <f>IF(Y55=0,0,LOOKUP(Y55,Bodování!$A$2:$A$101,Bodování!$B$2:$B$101))</f>
        <v>0</v>
      </c>
      <c r="AA55" s="49">
        <f t="shared" si="62"/>
        <v>0</v>
      </c>
      <c r="AB55" s="49">
        <f>IF(AA55=0,0,LOOKUP(AA55,Bodování!$A$2:$A$101,Bodování!$B$2:$B$101))</f>
        <v>0</v>
      </c>
      <c r="AC55" s="50">
        <f t="shared" si="63"/>
      </c>
      <c r="AD55" s="51">
        <f t="shared" si="64"/>
      </c>
      <c r="AE55" s="36"/>
      <c r="AF55" s="17"/>
      <c r="AG55" s="48">
        <f t="shared" si="65"/>
        <v>0</v>
      </c>
      <c r="AH55" s="48">
        <f t="shared" si="66"/>
        <v>0</v>
      </c>
      <c r="AI55" s="48">
        <f t="shared" si="67"/>
        <v>0</v>
      </c>
      <c r="AJ55" s="48">
        <f t="shared" si="68"/>
        <v>0</v>
      </c>
      <c r="AK55" s="48">
        <f t="shared" si="69"/>
        <v>0</v>
      </c>
      <c r="AL55" s="48">
        <f t="shared" si="70"/>
        <v>0</v>
      </c>
      <c r="AM55" s="48">
        <f t="shared" si="71"/>
        <v>0</v>
      </c>
      <c r="AN55" s="48">
        <f t="shared" si="72"/>
        <v>0</v>
      </c>
      <c r="AO55" s="48">
        <f t="shared" si="73"/>
        <v>0</v>
      </c>
      <c r="AP55" s="48">
        <f t="shared" si="74"/>
        <v>0</v>
      </c>
      <c r="AQ55" s="41">
        <f t="shared" si="75"/>
        <v>0</v>
      </c>
      <c r="AR55" s="41">
        <f t="shared" si="76"/>
        <v>10</v>
      </c>
      <c r="AS55" s="48">
        <f t="shared" si="77"/>
        <v>0</v>
      </c>
      <c r="AT55" s="48">
        <f t="shared" si="78"/>
        <v>0</v>
      </c>
      <c r="AU55" s="48">
        <f t="shared" si="79"/>
        <v>0</v>
      </c>
      <c r="AV55" s="48">
        <f t="shared" si="80"/>
        <v>0</v>
      </c>
      <c r="AW55" s="48">
        <f t="shared" si="81"/>
        <v>0</v>
      </c>
      <c r="AX55" s="48">
        <f t="shared" si="82"/>
        <v>0</v>
      </c>
      <c r="AY55" s="48">
        <f t="shared" si="83"/>
        <v>0</v>
      </c>
      <c r="AZ55" s="48">
        <f t="shared" si="84"/>
        <v>0</v>
      </c>
      <c r="BA55" s="48">
        <f t="shared" si="85"/>
        <v>0</v>
      </c>
      <c r="BB55" s="48">
        <f t="shared" si="86"/>
        <v>0</v>
      </c>
      <c r="BC55" s="41">
        <f t="shared" si="87"/>
        <v>0</v>
      </c>
      <c r="BD55" s="44">
        <f t="shared" si="88"/>
        <v>0</v>
      </c>
      <c r="BE55" s="58">
        <f t="shared" si="89"/>
        <v>0</v>
      </c>
      <c r="BF55" s="58"/>
    </row>
    <row r="56" spans="2:58" s="8" customFormat="1" ht="12.75">
      <c r="B56" s="68">
        <f t="shared" si="6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1"/>
        <v>0</v>
      </c>
      <c r="Z56" s="49">
        <f>IF(Y56=0,0,LOOKUP(Y56,Bodování!$A$2:$A$101,Bodování!$B$2:$B$101))</f>
        <v>0</v>
      </c>
      <c r="AA56" s="49">
        <f t="shared" si="62"/>
        <v>0</v>
      </c>
      <c r="AB56" s="49">
        <f>IF(AA56=0,0,LOOKUP(AA56,Bodování!$A$2:$A$101,Bodování!$B$2:$B$101))</f>
        <v>0</v>
      </c>
      <c r="AC56" s="50">
        <f t="shared" si="63"/>
      </c>
      <c r="AD56" s="51">
        <f t="shared" si="64"/>
      </c>
      <c r="AE56" s="36"/>
      <c r="AF56" s="17"/>
      <c r="AG56" s="48">
        <f t="shared" si="65"/>
        <v>0</v>
      </c>
      <c r="AH56" s="48">
        <f t="shared" si="66"/>
        <v>0</v>
      </c>
      <c r="AI56" s="48">
        <f t="shared" si="67"/>
        <v>0</v>
      </c>
      <c r="AJ56" s="48">
        <f t="shared" si="68"/>
        <v>0</v>
      </c>
      <c r="AK56" s="48">
        <f t="shared" si="69"/>
        <v>0</v>
      </c>
      <c r="AL56" s="48">
        <f t="shared" si="70"/>
        <v>0</v>
      </c>
      <c r="AM56" s="48">
        <f t="shared" si="71"/>
        <v>0</v>
      </c>
      <c r="AN56" s="48">
        <f t="shared" si="72"/>
        <v>0</v>
      </c>
      <c r="AO56" s="48">
        <f t="shared" si="73"/>
        <v>0</v>
      </c>
      <c r="AP56" s="48">
        <f t="shared" si="74"/>
        <v>0</v>
      </c>
      <c r="AQ56" s="41">
        <f t="shared" si="75"/>
        <v>0</v>
      </c>
      <c r="AR56" s="41">
        <f t="shared" si="76"/>
        <v>10</v>
      </c>
      <c r="AS56" s="48">
        <f t="shared" si="77"/>
        <v>0</v>
      </c>
      <c r="AT56" s="48">
        <f t="shared" si="78"/>
        <v>0</v>
      </c>
      <c r="AU56" s="48">
        <f t="shared" si="79"/>
        <v>0</v>
      </c>
      <c r="AV56" s="48">
        <f t="shared" si="80"/>
        <v>0</v>
      </c>
      <c r="AW56" s="48">
        <f t="shared" si="81"/>
        <v>0</v>
      </c>
      <c r="AX56" s="48">
        <f t="shared" si="82"/>
        <v>0</v>
      </c>
      <c r="AY56" s="48">
        <f t="shared" si="83"/>
        <v>0</v>
      </c>
      <c r="AZ56" s="48">
        <f t="shared" si="84"/>
        <v>0</v>
      </c>
      <c r="BA56" s="48">
        <f t="shared" si="85"/>
        <v>0</v>
      </c>
      <c r="BB56" s="48">
        <f t="shared" si="86"/>
        <v>0</v>
      </c>
      <c r="BC56" s="41">
        <f t="shared" si="87"/>
        <v>0</v>
      </c>
      <c r="BD56" s="44">
        <f t="shared" si="88"/>
        <v>0</v>
      </c>
      <c r="BE56" s="58">
        <f t="shared" si="89"/>
        <v>0</v>
      </c>
      <c r="BF56" s="58"/>
    </row>
    <row r="57" spans="2:58" s="8" customFormat="1" ht="12.75">
      <c r="B57" s="68">
        <f t="shared" si="6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1"/>
        <v>0</v>
      </c>
      <c r="Z57" s="49">
        <f>IF(Y57=0,0,LOOKUP(Y57,Bodování!$A$2:$A$101,Bodování!$B$2:$B$101))</f>
        <v>0</v>
      </c>
      <c r="AA57" s="49">
        <f t="shared" si="62"/>
        <v>0</v>
      </c>
      <c r="AB57" s="49">
        <f>IF(AA57=0,0,LOOKUP(AA57,Bodování!$A$2:$A$101,Bodování!$B$2:$B$101))</f>
        <v>0</v>
      </c>
      <c r="AC57" s="50">
        <f t="shared" si="63"/>
      </c>
      <c r="AD57" s="51">
        <f t="shared" si="64"/>
      </c>
      <c r="AE57" s="36"/>
      <c r="AF57" s="17"/>
      <c r="AG57" s="48">
        <f t="shared" si="65"/>
        <v>0</v>
      </c>
      <c r="AH57" s="48">
        <f t="shared" si="66"/>
        <v>0</v>
      </c>
      <c r="AI57" s="48">
        <f t="shared" si="67"/>
        <v>0</v>
      </c>
      <c r="AJ57" s="48">
        <f t="shared" si="68"/>
        <v>0</v>
      </c>
      <c r="AK57" s="48">
        <f t="shared" si="69"/>
        <v>0</v>
      </c>
      <c r="AL57" s="48">
        <f t="shared" si="70"/>
        <v>0</v>
      </c>
      <c r="AM57" s="48">
        <f t="shared" si="71"/>
        <v>0</v>
      </c>
      <c r="AN57" s="48">
        <f t="shared" si="72"/>
        <v>0</v>
      </c>
      <c r="AO57" s="48">
        <f t="shared" si="73"/>
        <v>0</v>
      </c>
      <c r="AP57" s="48">
        <f t="shared" si="74"/>
        <v>0</v>
      </c>
      <c r="AQ57" s="41">
        <f t="shared" si="75"/>
        <v>0</v>
      </c>
      <c r="AR57" s="41">
        <f t="shared" si="76"/>
        <v>10</v>
      </c>
      <c r="AS57" s="48">
        <f t="shared" si="77"/>
        <v>0</v>
      </c>
      <c r="AT57" s="48">
        <f t="shared" si="78"/>
        <v>0</v>
      </c>
      <c r="AU57" s="48">
        <f t="shared" si="79"/>
        <v>0</v>
      </c>
      <c r="AV57" s="48">
        <f t="shared" si="80"/>
        <v>0</v>
      </c>
      <c r="AW57" s="48">
        <f t="shared" si="81"/>
        <v>0</v>
      </c>
      <c r="AX57" s="48">
        <f t="shared" si="82"/>
        <v>0</v>
      </c>
      <c r="AY57" s="48">
        <f t="shared" si="83"/>
        <v>0</v>
      </c>
      <c r="AZ57" s="48">
        <f t="shared" si="84"/>
        <v>0</v>
      </c>
      <c r="BA57" s="48">
        <f t="shared" si="85"/>
        <v>0</v>
      </c>
      <c r="BB57" s="48">
        <f t="shared" si="86"/>
        <v>0</v>
      </c>
      <c r="BC57" s="41">
        <f t="shared" si="87"/>
        <v>0</v>
      </c>
      <c r="BD57" s="44">
        <f t="shared" si="88"/>
        <v>0</v>
      </c>
      <c r="BE57" s="58">
        <f t="shared" si="89"/>
        <v>0</v>
      </c>
      <c r="BF57" s="58"/>
    </row>
    <row r="58" spans="2:58" s="8" customFormat="1" ht="12.75">
      <c r="B58" s="68">
        <f t="shared" si="6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1"/>
        <v>0</v>
      </c>
      <c r="Z58" s="49">
        <f>IF(Y58=0,0,LOOKUP(Y58,Bodování!$A$2:$A$101,Bodování!$B$2:$B$101))</f>
        <v>0</v>
      </c>
      <c r="AA58" s="49">
        <f t="shared" si="62"/>
        <v>0</v>
      </c>
      <c r="AB58" s="49">
        <f>IF(AA58=0,0,LOOKUP(AA58,Bodování!$A$2:$A$101,Bodování!$B$2:$B$101))</f>
        <v>0</v>
      </c>
      <c r="AC58" s="50">
        <f t="shared" si="63"/>
      </c>
      <c r="AD58" s="51">
        <f t="shared" si="64"/>
      </c>
      <c r="AE58" s="36"/>
      <c r="AF58" s="17"/>
      <c r="AG58" s="48">
        <f t="shared" si="65"/>
        <v>0</v>
      </c>
      <c r="AH58" s="48">
        <f t="shared" si="66"/>
        <v>0</v>
      </c>
      <c r="AI58" s="48">
        <f t="shared" si="67"/>
        <v>0</v>
      </c>
      <c r="AJ58" s="48">
        <f t="shared" si="68"/>
        <v>0</v>
      </c>
      <c r="AK58" s="48">
        <f t="shared" si="69"/>
        <v>0</v>
      </c>
      <c r="AL58" s="48">
        <f t="shared" si="70"/>
        <v>0</v>
      </c>
      <c r="AM58" s="48">
        <f t="shared" si="71"/>
        <v>0</v>
      </c>
      <c r="AN58" s="48">
        <f t="shared" si="72"/>
        <v>0</v>
      </c>
      <c r="AO58" s="48">
        <f t="shared" si="73"/>
        <v>0</v>
      </c>
      <c r="AP58" s="48">
        <f t="shared" si="74"/>
        <v>0</v>
      </c>
      <c r="AQ58" s="41">
        <f t="shared" si="75"/>
        <v>0</v>
      </c>
      <c r="AR58" s="41">
        <f t="shared" si="76"/>
        <v>10</v>
      </c>
      <c r="AS58" s="48">
        <f t="shared" si="77"/>
        <v>0</v>
      </c>
      <c r="AT58" s="48">
        <f t="shared" si="78"/>
        <v>0</v>
      </c>
      <c r="AU58" s="48">
        <f t="shared" si="79"/>
        <v>0</v>
      </c>
      <c r="AV58" s="48">
        <f t="shared" si="80"/>
        <v>0</v>
      </c>
      <c r="AW58" s="48">
        <f t="shared" si="81"/>
        <v>0</v>
      </c>
      <c r="AX58" s="48">
        <f t="shared" si="82"/>
        <v>0</v>
      </c>
      <c r="AY58" s="48">
        <f t="shared" si="83"/>
        <v>0</v>
      </c>
      <c r="AZ58" s="48">
        <f t="shared" si="84"/>
        <v>0</v>
      </c>
      <c r="BA58" s="48">
        <f t="shared" si="85"/>
        <v>0</v>
      </c>
      <c r="BB58" s="48">
        <f t="shared" si="86"/>
        <v>0</v>
      </c>
      <c r="BC58" s="41">
        <f t="shared" si="87"/>
        <v>0</v>
      </c>
      <c r="BD58" s="44">
        <f t="shared" si="88"/>
        <v>0</v>
      </c>
      <c r="BE58" s="58">
        <f t="shared" si="89"/>
        <v>0</v>
      </c>
      <c r="BF58" s="58"/>
    </row>
    <row r="59" spans="2:58" s="8" customFormat="1" ht="12.75">
      <c r="B59" s="68">
        <f t="shared" si="6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1"/>
        <v>0</v>
      </c>
      <c r="Z59" s="49">
        <f>IF(Y59=0,0,LOOKUP(Y59,Bodování!$A$2:$A$101,Bodování!$B$2:$B$101))</f>
        <v>0</v>
      </c>
      <c r="AA59" s="49">
        <f t="shared" si="62"/>
        <v>0</v>
      </c>
      <c r="AB59" s="49">
        <f>IF(AA59=0,0,LOOKUP(AA59,Bodování!$A$2:$A$101,Bodování!$B$2:$B$101))</f>
        <v>0</v>
      </c>
      <c r="AC59" s="50">
        <f t="shared" si="63"/>
      </c>
      <c r="AD59" s="51">
        <f t="shared" si="64"/>
      </c>
      <c r="AE59" s="36"/>
      <c r="AF59" s="17"/>
      <c r="AG59" s="48">
        <f t="shared" si="65"/>
        <v>0</v>
      </c>
      <c r="AH59" s="48">
        <f t="shared" si="66"/>
        <v>0</v>
      </c>
      <c r="AI59" s="48">
        <f t="shared" si="67"/>
        <v>0</v>
      </c>
      <c r="AJ59" s="48">
        <f t="shared" si="68"/>
        <v>0</v>
      </c>
      <c r="AK59" s="48">
        <f t="shared" si="69"/>
        <v>0</v>
      </c>
      <c r="AL59" s="48">
        <f t="shared" si="70"/>
        <v>0</v>
      </c>
      <c r="AM59" s="48">
        <f t="shared" si="71"/>
        <v>0</v>
      </c>
      <c r="AN59" s="48">
        <f t="shared" si="72"/>
        <v>0</v>
      </c>
      <c r="AO59" s="48">
        <f t="shared" si="73"/>
        <v>0</v>
      </c>
      <c r="AP59" s="48">
        <f t="shared" si="74"/>
        <v>0</v>
      </c>
      <c r="AQ59" s="41">
        <f t="shared" si="75"/>
        <v>0</v>
      </c>
      <c r="AR59" s="41">
        <f t="shared" si="76"/>
        <v>10</v>
      </c>
      <c r="AS59" s="48">
        <f t="shared" si="77"/>
        <v>0</v>
      </c>
      <c r="AT59" s="48">
        <f t="shared" si="78"/>
        <v>0</v>
      </c>
      <c r="AU59" s="48">
        <f t="shared" si="79"/>
        <v>0</v>
      </c>
      <c r="AV59" s="48">
        <f t="shared" si="80"/>
        <v>0</v>
      </c>
      <c r="AW59" s="48">
        <f t="shared" si="81"/>
        <v>0</v>
      </c>
      <c r="AX59" s="48">
        <f t="shared" si="82"/>
        <v>0</v>
      </c>
      <c r="AY59" s="48">
        <f t="shared" si="83"/>
        <v>0</v>
      </c>
      <c r="AZ59" s="48">
        <f t="shared" si="84"/>
        <v>0</v>
      </c>
      <c r="BA59" s="48">
        <f t="shared" si="85"/>
        <v>0</v>
      </c>
      <c r="BB59" s="48">
        <f t="shared" si="86"/>
        <v>0</v>
      </c>
      <c r="BC59" s="41">
        <f t="shared" si="87"/>
        <v>0</v>
      </c>
      <c r="BD59" s="44">
        <f t="shared" si="88"/>
        <v>0</v>
      </c>
      <c r="BE59" s="58">
        <f t="shared" si="89"/>
        <v>0</v>
      </c>
      <c r="BF59" s="58"/>
    </row>
    <row r="60" spans="2:58" s="8" customFormat="1" ht="12.75">
      <c r="B60" s="68">
        <f t="shared" si="6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1"/>
        <v>0</v>
      </c>
      <c r="Z60" s="49">
        <f>IF(Y60=0,0,LOOKUP(Y60,Bodování!$A$2:$A$101,Bodování!$B$2:$B$101))</f>
        <v>0</v>
      </c>
      <c r="AA60" s="49">
        <f t="shared" si="62"/>
        <v>0</v>
      </c>
      <c r="AB60" s="49">
        <f>IF(AA60=0,0,LOOKUP(AA60,Bodování!$A$2:$A$101,Bodování!$B$2:$B$101))</f>
        <v>0</v>
      </c>
      <c r="AC60" s="50">
        <f t="shared" si="63"/>
      </c>
      <c r="AD60" s="51">
        <f t="shared" si="64"/>
      </c>
      <c r="AE60" s="36"/>
      <c r="AF60" s="17"/>
      <c r="AG60" s="48">
        <f t="shared" si="65"/>
        <v>0</v>
      </c>
      <c r="AH60" s="48">
        <f t="shared" si="66"/>
        <v>0</v>
      </c>
      <c r="AI60" s="48">
        <f t="shared" si="67"/>
        <v>0</v>
      </c>
      <c r="AJ60" s="48">
        <f t="shared" si="68"/>
        <v>0</v>
      </c>
      <c r="AK60" s="48">
        <f t="shared" si="69"/>
        <v>0</v>
      </c>
      <c r="AL60" s="48">
        <f t="shared" si="70"/>
        <v>0</v>
      </c>
      <c r="AM60" s="48">
        <f t="shared" si="71"/>
        <v>0</v>
      </c>
      <c r="AN60" s="48">
        <f t="shared" si="72"/>
        <v>0</v>
      </c>
      <c r="AO60" s="48">
        <f t="shared" si="73"/>
        <v>0</v>
      </c>
      <c r="AP60" s="48">
        <f t="shared" si="74"/>
        <v>0</v>
      </c>
      <c r="AQ60" s="41">
        <f t="shared" si="75"/>
        <v>0</v>
      </c>
      <c r="AR60" s="41">
        <f t="shared" si="76"/>
        <v>10</v>
      </c>
      <c r="AS60" s="48">
        <f t="shared" si="77"/>
        <v>0</v>
      </c>
      <c r="AT60" s="48">
        <f t="shared" si="78"/>
        <v>0</v>
      </c>
      <c r="AU60" s="48">
        <f t="shared" si="79"/>
        <v>0</v>
      </c>
      <c r="AV60" s="48">
        <f t="shared" si="80"/>
        <v>0</v>
      </c>
      <c r="AW60" s="48">
        <f t="shared" si="81"/>
        <v>0</v>
      </c>
      <c r="AX60" s="48">
        <f t="shared" si="82"/>
        <v>0</v>
      </c>
      <c r="AY60" s="48">
        <f t="shared" si="83"/>
        <v>0</v>
      </c>
      <c r="AZ60" s="48">
        <f t="shared" si="84"/>
        <v>0</v>
      </c>
      <c r="BA60" s="48">
        <f t="shared" si="85"/>
        <v>0</v>
      </c>
      <c r="BB60" s="48">
        <f t="shared" si="86"/>
        <v>0</v>
      </c>
      <c r="BC60" s="41">
        <f t="shared" si="87"/>
        <v>0</v>
      </c>
      <c r="BD60" s="44">
        <f t="shared" si="88"/>
        <v>0</v>
      </c>
      <c r="BE60" s="58">
        <f t="shared" si="8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0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7">
      <selection activeCell="B52" sqref="B52"/>
    </sheetView>
  </sheetViews>
  <sheetFormatPr defaultColWidth="9.00390625" defaultRowHeight="12.75"/>
  <cols>
    <col min="1" max="1" width="9.125" style="55" customWidth="1"/>
  </cols>
  <sheetData>
    <row r="1" spans="1:2" s="52" customFormat="1" ht="12.75">
      <c r="A1" s="53" t="s">
        <v>4</v>
      </c>
      <c r="B1" s="53" t="s">
        <v>23</v>
      </c>
    </row>
    <row r="2" spans="1:2" ht="12.75">
      <c r="A2" s="54">
        <v>1</v>
      </c>
      <c r="B2" s="47">
        <v>50</v>
      </c>
    </row>
    <row r="3" spans="1:2" ht="12.75">
      <c r="A3" s="54">
        <v>2</v>
      </c>
      <c r="B3" s="47">
        <v>49</v>
      </c>
    </row>
    <row r="4" spans="1:2" ht="12.75">
      <c r="A4" s="54">
        <v>3</v>
      </c>
      <c r="B4" s="47">
        <v>48</v>
      </c>
    </row>
    <row r="5" spans="1:2" ht="12.75">
      <c r="A5" s="54">
        <v>4</v>
      </c>
      <c r="B5" s="47">
        <v>47</v>
      </c>
    </row>
    <row r="6" spans="1:2" ht="12.75">
      <c r="A6" s="54">
        <v>5</v>
      </c>
      <c r="B6" s="47">
        <v>46</v>
      </c>
    </row>
    <row r="7" spans="1:2" ht="12.75">
      <c r="A7" s="54">
        <v>6</v>
      </c>
      <c r="B7" s="47">
        <v>45</v>
      </c>
    </row>
    <row r="8" spans="1:2" ht="12.75">
      <c r="A8" s="54">
        <v>7</v>
      </c>
      <c r="B8" s="47">
        <v>44</v>
      </c>
    </row>
    <row r="9" spans="1:2" ht="12.75">
      <c r="A9" s="54">
        <v>8</v>
      </c>
      <c r="B9" s="47">
        <v>43</v>
      </c>
    </row>
    <row r="10" spans="1:2" ht="12.75">
      <c r="A10" s="54">
        <v>9</v>
      </c>
      <c r="B10" s="47">
        <v>42</v>
      </c>
    </row>
    <row r="11" spans="1:2" ht="12.75">
      <c r="A11" s="54">
        <v>10</v>
      </c>
      <c r="B11" s="47">
        <v>41</v>
      </c>
    </row>
    <row r="12" spans="1:2" ht="12.75">
      <c r="A12" s="54">
        <v>11</v>
      </c>
      <c r="B12" s="47">
        <v>40</v>
      </c>
    </row>
    <row r="13" spans="1:2" ht="12.75">
      <c r="A13" s="54">
        <v>12</v>
      </c>
      <c r="B13" s="47">
        <v>39</v>
      </c>
    </row>
    <row r="14" spans="1:2" ht="12.75">
      <c r="A14" s="54">
        <v>13</v>
      </c>
      <c r="B14" s="47">
        <v>38</v>
      </c>
    </row>
    <row r="15" spans="1:2" ht="12.75">
      <c r="A15" s="54">
        <v>14</v>
      </c>
      <c r="B15" s="47">
        <v>37</v>
      </c>
    </row>
    <row r="16" spans="1:2" ht="12.75">
      <c r="A16" s="54">
        <v>15</v>
      </c>
      <c r="B16" s="47">
        <v>36</v>
      </c>
    </row>
    <row r="17" spans="1:2" ht="12.75">
      <c r="A17" s="54">
        <v>16</v>
      </c>
      <c r="B17" s="47">
        <v>35</v>
      </c>
    </row>
    <row r="18" spans="1:2" ht="12.75">
      <c r="A18" s="54">
        <v>17</v>
      </c>
      <c r="B18" s="47">
        <v>34</v>
      </c>
    </row>
    <row r="19" spans="1:2" ht="12.75">
      <c r="A19" s="54">
        <v>18</v>
      </c>
      <c r="B19" s="47">
        <v>33</v>
      </c>
    </row>
    <row r="20" spans="1:2" ht="12.75">
      <c r="A20" s="54">
        <v>19</v>
      </c>
      <c r="B20" s="47">
        <v>32</v>
      </c>
    </row>
    <row r="21" spans="1:2" ht="12.75">
      <c r="A21" s="54">
        <v>20</v>
      </c>
      <c r="B21" s="47">
        <v>31</v>
      </c>
    </row>
    <row r="22" spans="1:2" ht="12.75">
      <c r="A22" s="54">
        <v>21</v>
      </c>
      <c r="B22" s="47">
        <v>30</v>
      </c>
    </row>
    <row r="23" spans="1:2" ht="12.75">
      <c r="A23" s="54">
        <v>22</v>
      </c>
      <c r="B23" s="47">
        <v>29</v>
      </c>
    </row>
    <row r="24" spans="1:2" ht="12.75">
      <c r="A24" s="54">
        <v>23</v>
      </c>
      <c r="B24" s="47">
        <v>28</v>
      </c>
    </row>
    <row r="25" spans="1:2" ht="12.75">
      <c r="A25" s="54">
        <v>24</v>
      </c>
      <c r="B25" s="47">
        <v>27</v>
      </c>
    </row>
    <row r="26" spans="1:2" ht="12.75">
      <c r="A26" s="54">
        <v>25</v>
      </c>
      <c r="B26" s="47">
        <v>26</v>
      </c>
    </row>
    <row r="27" spans="1:2" ht="12.75">
      <c r="A27" s="54">
        <v>26</v>
      </c>
      <c r="B27" s="47">
        <v>25</v>
      </c>
    </row>
    <row r="28" spans="1:2" ht="12.75">
      <c r="A28" s="54">
        <v>27</v>
      </c>
      <c r="B28" s="47">
        <v>24</v>
      </c>
    </row>
    <row r="29" spans="1:2" ht="12.75">
      <c r="A29" s="54">
        <v>28</v>
      </c>
      <c r="B29" s="47">
        <v>23</v>
      </c>
    </row>
    <row r="30" spans="1:2" ht="12.75">
      <c r="A30" s="54">
        <v>29</v>
      </c>
      <c r="B30" s="47">
        <v>22</v>
      </c>
    </row>
    <row r="31" spans="1:2" ht="12.75">
      <c r="A31" s="54">
        <v>30</v>
      </c>
      <c r="B31" s="47">
        <v>21</v>
      </c>
    </row>
    <row r="32" spans="1:2" ht="12.75">
      <c r="A32" s="54">
        <v>31</v>
      </c>
      <c r="B32" s="47">
        <v>20</v>
      </c>
    </row>
    <row r="33" spans="1:2" ht="12.75">
      <c r="A33" s="54">
        <v>32</v>
      </c>
      <c r="B33" s="47">
        <v>19</v>
      </c>
    </row>
    <row r="34" spans="1:2" ht="12.75">
      <c r="A34" s="54">
        <v>33</v>
      </c>
      <c r="B34" s="47">
        <v>18</v>
      </c>
    </row>
    <row r="35" spans="1:2" ht="12.75">
      <c r="A35" s="54">
        <v>34</v>
      </c>
      <c r="B35" s="47">
        <v>17</v>
      </c>
    </row>
    <row r="36" spans="1:2" ht="12.75">
      <c r="A36" s="54">
        <v>35</v>
      </c>
      <c r="B36" s="47">
        <v>16</v>
      </c>
    </row>
    <row r="37" spans="1:2" ht="12.75">
      <c r="A37" s="54">
        <v>36</v>
      </c>
      <c r="B37" s="47">
        <v>15</v>
      </c>
    </row>
    <row r="38" spans="1:2" ht="12.75">
      <c r="A38" s="54">
        <v>37</v>
      </c>
      <c r="B38" s="47">
        <v>14</v>
      </c>
    </row>
    <row r="39" spans="1:2" ht="12.75">
      <c r="A39" s="54">
        <v>38</v>
      </c>
      <c r="B39" s="47">
        <v>13</v>
      </c>
    </row>
    <row r="40" spans="1:2" ht="12.75">
      <c r="A40" s="54">
        <v>39</v>
      </c>
      <c r="B40" s="47">
        <v>12</v>
      </c>
    </row>
    <row r="41" spans="1:2" ht="12.75">
      <c r="A41" s="54">
        <v>40</v>
      </c>
      <c r="B41" s="47">
        <v>11</v>
      </c>
    </row>
    <row r="42" spans="1:2" ht="12.75">
      <c r="A42" s="54">
        <v>41</v>
      </c>
      <c r="B42" s="47">
        <v>10</v>
      </c>
    </row>
    <row r="43" spans="1:2" ht="12.75">
      <c r="A43" s="54">
        <v>42</v>
      </c>
      <c r="B43" s="47">
        <v>9</v>
      </c>
    </row>
    <row r="44" spans="1:2" ht="12.75">
      <c r="A44" s="54">
        <v>43</v>
      </c>
      <c r="B44" s="47">
        <v>8</v>
      </c>
    </row>
    <row r="45" spans="1:2" ht="12.75">
      <c r="A45" s="54">
        <v>44</v>
      </c>
      <c r="B45" s="47">
        <v>7</v>
      </c>
    </row>
    <row r="46" spans="1:2" ht="12.75">
      <c r="A46" s="54">
        <v>45</v>
      </c>
      <c r="B46" s="47">
        <v>6</v>
      </c>
    </row>
    <row r="47" spans="1:2" ht="12.75">
      <c r="A47" s="54">
        <v>46</v>
      </c>
      <c r="B47" s="47">
        <v>5</v>
      </c>
    </row>
    <row r="48" spans="1:2" ht="12.75">
      <c r="A48" s="54">
        <v>47</v>
      </c>
      <c r="B48" s="47">
        <v>4</v>
      </c>
    </row>
    <row r="49" spans="1:2" ht="12.75">
      <c r="A49" s="54">
        <v>48</v>
      </c>
      <c r="B49" s="47">
        <v>3</v>
      </c>
    </row>
    <row r="50" spans="1:2" ht="12.75">
      <c r="A50" s="54">
        <v>49</v>
      </c>
      <c r="B50" s="47">
        <v>2</v>
      </c>
    </row>
    <row r="51" spans="1:2" ht="12.75">
      <c r="A51" s="54">
        <v>50</v>
      </c>
      <c r="B51" s="47">
        <v>1</v>
      </c>
    </row>
    <row r="52" spans="1:2" ht="12.75">
      <c r="A52" s="54">
        <v>51</v>
      </c>
      <c r="B52" s="47">
        <v>0</v>
      </c>
    </row>
    <row r="53" spans="1:2" ht="12.75">
      <c r="A53" s="54">
        <v>52</v>
      </c>
      <c r="B53" s="47">
        <v>0</v>
      </c>
    </row>
    <row r="54" spans="1:2" ht="12.75">
      <c r="A54" s="54">
        <v>53</v>
      </c>
      <c r="B54" s="47">
        <v>0</v>
      </c>
    </row>
    <row r="55" spans="1:2" ht="12.75">
      <c r="A55" s="54">
        <v>54</v>
      </c>
      <c r="B55" s="47">
        <v>0</v>
      </c>
    </row>
    <row r="56" spans="1:2" ht="12.75">
      <c r="A56" s="54">
        <v>55</v>
      </c>
      <c r="B56" s="47">
        <v>0</v>
      </c>
    </row>
    <row r="57" spans="1:2" ht="12.75">
      <c r="A57" s="54">
        <v>56</v>
      </c>
      <c r="B57" s="47">
        <v>0</v>
      </c>
    </row>
    <row r="58" spans="1:2" ht="12.75">
      <c r="A58" s="54">
        <v>57</v>
      </c>
      <c r="B58" s="47">
        <v>0</v>
      </c>
    </row>
    <row r="59" spans="1:2" ht="12.75">
      <c r="A59" s="54">
        <v>58</v>
      </c>
      <c r="B59" s="47">
        <v>0</v>
      </c>
    </row>
    <row r="60" spans="1:2" ht="12.75">
      <c r="A60" s="54">
        <v>59</v>
      </c>
      <c r="B60" s="47">
        <v>0</v>
      </c>
    </row>
    <row r="61" spans="1:2" ht="12.75">
      <c r="A61" s="54">
        <v>60</v>
      </c>
      <c r="B61" s="47">
        <v>0</v>
      </c>
    </row>
    <row r="62" spans="1:2" ht="12.75">
      <c r="A62" s="54">
        <v>61</v>
      </c>
      <c r="B62" s="47">
        <v>0</v>
      </c>
    </row>
    <row r="63" spans="1:2" ht="12.75">
      <c r="A63" s="54">
        <v>62</v>
      </c>
      <c r="B63" s="47">
        <v>0</v>
      </c>
    </row>
    <row r="64" spans="1:2" ht="12.75">
      <c r="A64" s="54">
        <v>63</v>
      </c>
      <c r="B64" s="47">
        <v>0</v>
      </c>
    </row>
    <row r="65" spans="1:2" ht="12.75">
      <c r="A65" s="54">
        <v>64</v>
      </c>
      <c r="B65" s="47">
        <v>0</v>
      </c>
    </row>
    <row r="66" spans="1:2" ht="12.75">
      <c r="A66" s="54">
        <v>65</v>
      </c>
      <c r="B66" s="47">
        <v>0</v>
      </c>
    </row>
    <row r="67" spans="1:2" ht="12.75">
      <c r="A67" s="54">
        <v>66</v>
      </c>
      <c r="B67" s="47">
        <v>0</v>
      </c>
    </row>
    <row r="68" spans="1:2" ht="12.75">
      <c r="A68" s="54">
        <v>67</v>
      </c>
      <c r="B68" s="47">
        <v>0</v>
      </c>
    </row>
    <row r="69" spans="1:2" ht="12.75">
      <c r="A69" s="54">
        <v>68</v>
      </c>
      <c r="B69" s="47">
        <v>0</v>
      </c>
    </row>
    <row r="70" spans="1:2" ht="12.75">
      <c r="A70" s="54">
        <v>69</v>
      </c>
      <c r="B70" s="47">
        <v>0</v>
      </c>
    </row>
    <row r="71" spans="1:2" ht="12.75">
      <c r="A71" s="54">
        <v>70</v>
      </c>
      <c r="B71" s="47">
        <v>0</v>
      </c>
    </row>
    <row r="72" spans="1:2" ht="12.75">
      <c r="A72" s="54">
        <v>71</v>
      </c>
      <c r="B72" s="47">
        <v>0</v>
      </c>
    </row>
    <row r="73" spans="1:2" ht="12.75">
      <c r="A73" s="54">
        <v>72</v>
      </c>
      <c r="B73" s="47">
        <v>0</v>
      </c>
    </row>
    <row r="74" spans="1:2" ht="12.75">
      <c r="A74" s="54">
        <v>73</v>
      </c>
      <c r="B74" s="47">
        <v>0</v>
      </c>
    </row>
    <row r="75" spans="1:2" ht="12.75">
      <c r="A75" s="54">
        <v>74</v>
      </c>
      <c r="B75" s="47">
        <v>0</v>
      </c>
    </row>
    <row r="76" spans="1:2" ht="12.75">
      <c r="A76" s="54">
        <v>75</v>
      </c>
      <c r="B76" s="47">
        <v>0</v>
      </c>
    </row>
    <row r="77" spans="1:2" ht="12.75">
      <c r="A77" s="54">
        <v>76</v>
      </c>
      <c r="B77" s="47">
        <v>0</v>
      </c>
    </row>
    <row r="78" spans="1:2" ht="12.75">
      <c r="A78" s="54">
        <v>77</v>
      </c>
      <c r="B78" s="47">
        <v>0</v>
      </c>
    </row>
    <row r="79" spans="1:2" ht="12.75">
      <c r="A79" s="54">
        <v>78</v>
      </c>
      <c r="B79" s="47">
        <v>0</v>
      </c>
    </row>
    <row r="80" spans="1:2" ht="12.75">
      <c r="A80" s="54">
        <v>79</v>
      </c>
      <c r="B80" s="47">
        <v>0</v>
      </c>
    </row>
    <row r="81" spans="1:2" ht="12.75">
      <c r="A81" s="54">
        <v>80</v>
      </c>
      <c r="B81" s="47">
        <v>0</v>
      </c>
    </row>
    <row r="82" spans="1:2" ht="12.75">
      <c r="A82" s="54">
        <v>81</v>
      </c>
      <c r="B82" s="47">
        <v>0</v>
      </c>
    </row>
    <row r="83" spans="1:2" ht="12.75">
      <c r="A83" s="54">
        <v>82</v>
      </c>
      <c r="B83" s="47">
        <v>0</v>
      </c>
    </row>
    <row r="84" spans="1:2" ht="12.75">
      <c r="A84" s="54">
        <v>83</v>
      </c>
      <c r="B84" s="47">
        <v>0</v>
      </c>
    </row>
    <row r="85" spans="1:2" ht="12.75">
      <c r="A85" s="54">
        <v>84</v>
      </c>
      <c r="B85" s="47">
        <v>0</v>
      </c>
    </row>
    <row r="86" spans="1:2" ht="12.75">
      <c r="A86" s="54">
        <v>85</v>
      </c>
      <c r="B86" s="47">
        <v>0</v>
      </c>
    </row>
    <row r="87" spans="1:2" ht="12.75">
      <c r="A87" s="54">
        <v>86</v>
      </c>
      <c r="B87" s="47">
        <v>0</v>
      </c>
    </row>
    <row r="88" spans="1:2" ht="12.75">
      <c r="A88" s="54">
        <v>87</v>
      </c>
      <c r="B88" s="47">
        <v>0</v>
      </c>
    </row>
    <row r="89" spans="1:2" ht="12.75">
      <c r="A89" s="54">
        <v>88</v>
      </c>
      <c r="B89" s="47">
        <v>0</v>
      </c>
    </row>
    <row r="90" spans="1:2" ht="12.75">
      <c r="A90" s="54">
        <v>89</v>
      </c>
      <c r="B90" s="47">
        <v>0</v>
      </c>
    </row>
    <row r="91" spans="1:2" ht="12.75">
      <c r="A91" s="54">
        <v>90</v>
      </c>
      <c r="B91" s="47">
        <v>0</v>
      </c>
    </row>
    <row r="92" spans="1:2" ht="12.75">
      <c r="A92" s="54">
        <v>91</v>
      </c>
      <c r="B92" s="47">
        <v>0</v>
      </c>
    </row>
    <row r="93" spans="1:2" ht="12.75">
      <c r="A93" s="54">
        <v>92</v>
      </c>
      <c r="B93" s="47">
        <v>0</v>
      </c>
    </row>
    <row r="94" spans="1:2" ht="12.75">
      <c r="A94" s="54">
        <v>93</v>
      </c>
      <c r="B94" s="47">
        <v>0</v>
      </c>
    </row>
    <row r="95" spans="1:2" ht="12.75">
      <c r="A95" s="54">
        <v>94</v>
      </c>
      <c r="B95" s="47">
        <v>0</v>
      </c>
    </row>
    <row r="96" spans="1:2" ht="12.75">
      <c r="A96" s="54">
        <v>95</v>
      </c>
      <c r="B96" s="47">
        <v>0</v>
      </c>
    </row>
    <row r="97" spans="1:2" ht="12.75">
      <c r="A97" s="54">
        <v>96</v>
      </c>
      <c r="B97" s="47">
        <v>0</v>
      </c>
    </row>
    <row r="98" spans="1:2" ht="12.75">
      <c r="A98" s="54">
        <v>97</v>
      </c>
      <c r="B98" s="47">
        <v>0</v>
      </c>
    </row>
    <row r="99" spans="1:2" ht="12.75">
      <c r="A99" s="54">
        <v>98</v>
      </c>
      <c r="B99" s="47">
        <v>0</v>
      </c>
    </row>
    <row r="100" spans="1:2" ht="12.75">
      <c r="A100" s="54">
        <v>99</v>
      </c>
      <c r="B100" s="47">
        <v>0</v>
      </c>
    </row>
    <row r="101" spans="1:2" ht="12.75">
      <c r="A101" s="54">
        <v>100</v>
      </c>
      <c r="B101" s="4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BH52" sqref="BH52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42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2">IF(BE11&lt;7,0,AQ11)</f>
        <v>0</v>
      </c>
      <c r="Z11" s="49">
        <f>IF(Y11=0,0,LOOKUP(Y11,Bodování!$A$2:$A$101,Bodování!$B$2:$B$101))</f>
        <v>0</v>
      </c>
      <c r="AA11" s="49">
        <f aca="true" t="shared" si="2" ref="AA11:AA42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42">IF(C11&gt;0,E11+G11+I11+K11+M11+O11+Q11+S11+U11+W11-Y11-AA11,"")</f>
      </c>
      <c r="AD11" s="51">
        <f aca="true" t="shared" si="4" ref="AD11:AD42">IF(C11&gt;0,F11+H11+J11+L11+N11+P11+R11+T11+V11+X11-Z11-AB11,"")</f>
      </c>
      <c r="AE11" s="36"/>
      <c r="AF11" s="17"/>
      <c r="AG11" s="48">
        <f aca="true" t="shared" si="5" ref="AG11:AG42">E11</f>
        <v>0</v>
      </c>
      <c r="AH11" s="48">
        <f aca="true" t="shared" si="6" ref="AH11:AH42">G11</f>
        <v>0</v>
      </c>
      <c r="AI11" s="48">
        <f aca="true" t="shared" si="7" ref="AI11:AI42">I11</f>
        <v>0</v>
      </c>
      <c r="AJ11" s="48">
        <f aca="true" t="shared" si="8" ref="AJ11:AJ42">K11</f>
        <v>0</v>
      </c>
      <c r="AK11" s="48">
        <f aca="true" t="shared" si="9" ref="AK11:AK42">M11</f>
        <v>0</v>
      </c>
      <c r="AL11" s="48">
        <f aca="true" t="shared" si="10" ref="AL11:AL42">O11</f>
        <v>0</v>
      </c>
      <c r="AM11" s="48">
        <f aca="true" t="shared" si="11" ref="AM11:AM42">Q11</f>
        <v>0</v>
      </c>
      <c r="AN11" s="48">
        <f aca="true" t="shared" si="12" ref="AN11:AN42">S11</f>
        <v>0</v>
      </c>
      <c r="AO11" s="48">
        <f aca="true" t="shared" si="13" ref="AO11:AO42">U11</f>
        <v>0</v>
      </c>
      <c r="AP11" s="48">
        <f aca="true" t="shared" si="14" ref="AP11:AP42">W11</f>
        <v>0</v>
      </c>
      <c r="AQ11" s="41">
        <f aca="true" t="shared" si="15" ref="AQ11:AQ42">MAX(AG11:AP11)</f>
        <v>0</v>
      </c>
      <c r="AR11" s="41">
        <f aca="true" t="shared" si="16" ref="AR11:AR42">COUNTIF(AG11:AP11,AQ11)</f>
        <v>10</v>
      </c>
      <c r="AS11" s="48">
        <f aca="true" t="shared" si="17" ref="AS11:AS42">IF(AQ11=AG11,0,AG11)</f>
        <v>0</v>
      </c>
      <c r="AT11" s="48">
        <f aca="true" t="shared" si="18" ref="AT11:AT42">IF(AQ11=AH11,0,AH11)</f>
        <v>0</v>
      </c>
      <c r="AU11" s="48">
        <f aca="true" t="shared" si="19" ref="AU11:AU42">IF(AQ11=AI11,0,AI11)</f>
        <v>0</v>
      </c>
      <c r="AV11" s="48">
        <f aca="true" t="shared" si="20" ref="AV11:AV42">IF(AQ11=AJ11,0,AJ11)</f>
        <v>0</v>
      </c>
      <c r="AW11" s="48">
        <f aca="true" t="shared" si="21" ref="AW11:AW42">IF(AQ11=AK11,0,AK11)</f>
        <v>0</v>
      </c>
      <c r="AX11" s="48">
        <f aca="true" t="shared" si="22" ref="AX11:AX42">IF(AQ11=AL11,0,AL11)</f>
        <v>0</v>
      </c>
      <c r="AY11" s="48">
        <f aca="true" t="shared" si="23" ref="AY11:AY42">IF(AQ11=AM11,0,AM11)</f>
        <v>0</v>
      </c>
      <c r="AZ11" s="48">
        <f aca="true" t="shared" si="24" ref="AZ11:AZ42">IF(AQ11=AN11,0,AN11)</f>
        <v>0</v>
      </c>
      <c r="BA11" s="48">
        <f aca="true" t="shared" si="25" ref="BA11:BA42">IF(AQ11=AO11,0,AO11)</f>
        <v>0</v>
      </c>
      <c r="BB11" s="48">
        <f aca="true" t="shared" si="26" ref="BB11:BB42">IF(AQ11=AP11,0,AP11)</f>
        <v>0</v>
      </c>
      <c r="BC11" s="41">
        <f aca="true" t="shared" si="27" ref="BC11:BC42">MAX(AS11:BB11)</f>
        <v>0</v>
      </c>
      <c r="BD11" s="44">
        <f aca="true" t="shared" si="28" ref="BD11:BD42">IF(C11="",0,1)</f>
        <v>0</v>
      </c>
      <c r="BE11" s="58">
        <f aca="true" t="shared" si="29" ref="BE11:BE42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</c>
      <c r="AD12" s="51">
        <f t="shared" si="4"/>
      </c>
      <c r="AE12" s="36"/>
      <c r="AF12" s="17"/>
      <c r="AG12" s="48">
        <f t="shared" si="5"/>
        <v>0</v>
      </c>
      <c r="AH12" s="48">
        <f t="shared" si="6"/>
        <v>0</v>
      </c>
      <c r="AI12" s="48">
        <f t="shared" si="7"/>
        <v>0</v>
      </c>
      <c r="AJ12" s="48">
        <f t="shared" si="8"/>
        <v>0</v>
      </c>
      <c r="AK12" s="48">
        <f t="shared" si="9"/>
        <v>0</v>
      </c>
      <c r="AL12" s="48">
        <f t="shared" si="10"/>
        <v>0</v>
      </c>
      <c r="AM12" s="48">
        <f t="shared" si="11"/>
        <v>0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0</v>
      </c>
      <c r="AR12" s="41">
        <f t="shared" si="16"/>
        <v>10</v>
      </c>
      <c r="AS12" s="48">
        <f t="shared" si="17"/>
        <v>0</v>
      </c>
      <c r="AT12" s="48">
        <f t="shared" si="18"/>
        <v>0</v>
      </c>
      <c r="AU12" s="48">
        <f t="shared" si="19"/>
        <v>0</v>
      </c>
      <c r="AV12" s="48">
        <f t="shared" si="20"/>
        <v>0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0</v>
      </c>
      <c r="BD12" s="44">
        <f t="shared" si="28"/>
        <v>0</v>
      </c>
      <c r="BE12" s="58">
        <f t="shared" si="29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</c>
      <c r="AD13" s="51">
        <f t="shared" si="4"/>
      </c>
      <c r="AE13" s="36"/>
      <c r="AF13" s="17"/>
      <c r="AG13" s="48">
        <f t="shared" si="5"/>
        <v>0</v>
      </c>
      <c r="AH13" s="48">
        <f t="shared" si="6"/>
        <v>0</v>
      </c>
      <c r="AI13" s="48">
        <f t="shared" si="7"/>
        <v>0</v>
      </c>
      <c r="AJ13" s="48">
        <f t="shared" si="8"/>
        <v>0</v>
      </c>
      <c r="AK13" s="48">
        <f t="shared" si="9"/>
        <v>0</v>
      </c>
      <c r="AL13" s="48">
        <f t="shared" si="10"/>
        <v>0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0</v>
      </c>
      <c r="AR13" s="41">
        <f t="shared" si="16"/>
        <v>10</v>
      </c>
      <c r="AS13" s="48">
        <f t="shared" si="17"/>
        <v>0</v>
      </c>
      <c r="AT13" s="48">
        <f t="shared" si="18"/>
        <v>0</v>
      </c>
      <c r="AU13" s="48">
        <f t="shared" si="19"/>
        <v>0</v>
      </c>
      <c r="AV13" s="48">
        <f t="shared" si="20"/>
        <v>0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0</v>
      </c>
      <c r="BD13" s="44">
        <f t="shared" si="28"/>
        <v>0</v>
      </c>
      <c r="BE13" s="58">
        <f t="shared" si="29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</c>
      <c r="AD14" s="51">
        <f t="shared" si="4"/>
      </c>
      <c r="AE14" s="36"/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0</v>
      </c>
      <c r="AR14" s="41">
        <f t="shared" si="16"/>
        <v>10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0</v>
      </c>
      <c r="BE14" s="58">
        <f t="shared" si="29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aca="true" t="shared" si="3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33" ref="AC43:AC60">IF(C43&gt;0,E43+G43+I43+K43+M43+O43+Q43+S43+U43+W43-Y43-AA43,"")</f>
      </c>
      <c r="AD43" s="51">
        <f aca="true" t="shared" si="34" ref="AD43:AD60">IF(C43&gt;0,F43+H43+J43+L43+N43+P43+R43+T43+V43+X43-Z43-AB43,"")</f>
      </c>
      <c r="AE43" s="36"/>
      <c r="AF43" s="17"/>
      <c r="AG43" s="48">
        <f aca="true" t="shared" si="35" ref="AG43:AG60">E43</f>
        <v>0</v>
      </c>
      <c r="AH43" s="48">
        <f aca="true" t="shared" si="36" ref="AH43:AH60">G43</f>
        <v>0</v>
      </c>
      <c r="AI43" s="48">
        <f aca="true" t="shared" si="37" ref="AI43:AI60">I43</f>
        <v>0</v>
      </c>
      <c r="AJ43" s="48">
        <f aca="true" t="shared" si="38" ref="AJ43:AJ60">K43</f>
        <v>0</v>
      </c>
      <c r="AK43" s="48">
        <f aca="true" t="shared" si="39" ref="AK43:AK60">M43</f>
        <v>0</v>
      </c>
      <c r="AL43" s="48">
        <f aca="true" t="shared" si="40" ref="AL43:AL60">O43</f>
        <v>0</v>
      </c>
      <c r="AM43" s="48">
        <f aca="true" t="shared" si="41" ref="AM43:AM60">Q43</f>
        <v>0</v>
      </c>
      <c r="AN43" s="48">
        <f aca="true" t="shared" si="42" ref="AN43:AN60">S43</f>
        <v>0</v>
      </c>
      <c r="AO43" s="48">
        <f aca="true" t="shared" si="43" ref="AO43:AO60">U43</f>
        <v>0</v>
      </c>
      <c r="AP43" s="48">
        <f aca="true" t="shared" si="44" ref="AP43:AP60">W43</f>
        <v>0</v>
      </c>
      <c r="AQ43" s="41">
        <f aca="true" t="shared" si="45" ref="AQ43:AQ60">MAX(AG43:AP43)</f>
        <v>0</v>
      </c>
      <c r="AR43" s="41">
        <f aca="true" t="shared" si="46" ref="AR43:AR60">COUNTIF(AG43:AP43,AQ43)</f>
        <v>10</v>
      </c>
      <c r="AS43" s="48">
        <f aca="true" t="shared" si="47" ref="AS43:AS60">IF(AQ43=AG43,0,AG43)</f>
        <v>0</v>
      </c>
      <c r="AT43" s="48">
        <f aca="true" t="shared" si="48" ref="AT43:AT60">IF(AQ43=AH43,0,AH43)</f>
        <v>0</v>
      </c>
      <c r="AU43" s="48">
        <f aca="true" t="shared" si="49" ref="AU43:AU60">IF(AQ43=AI43,0,AI43)</f>
        <v>0</v>
      </c>
      <c r="AV43" s="48">
        <f aca="true" t="shared" si="50" ref="AV43:AV60">IF(AQ43=AJ43,0,AJ43)</f>
        <v>0</v>
      </c>
      <c r="AW43" s="48">
        <f aca="true" t="shared" si="51" ref="AW43:AW60">IF(AQ43=AK43,0,AK43)</f>
        <v>0</v>
      </c>
      <c r="AX43" s="48">
        <f aca="true" t="shared" si="52" ref="AX43:AX60">IF(AQ43=AL43,0,AL43)</f>
        <v>0</v>
      </c>
      <c r="AY43" s="48">
        <f aca="true" t="shared" si="53" ref="AY43:AY60">IF(AQ43=AM43,0,AM43)</f>
        <v>0</v>
      </c>
      <c r="AZ43" s="48">
        <f aca="true" t="shared" si="54" ref="AZ43:AZ60">IF(AQ43=AN43,0,AN43)</f>
        <v>0</v>
      </c>
      <c r="BA43" s="48">
        <f aca="true" t="shared" si="55" ref="BA43:BA60">IF(AQ43=AO43,0,AO43)</f>
        <v>0</v>
      </c>
      <c r="BB43" s="48">
        <f aca="true" t="shared" si="56" ref="BB43:BB60">IF(AQ43=AP43,0,AP43)</f>
        <v>0</v>
      </c>
      <c r="BC43" s="41">
        <f aca="true" t="shared" si="57" ref="BC43:BC60">MAX(AS43:BB43)</f>
        <v>0</v>
      </c>
      <c r="BD43" s="44">
        <f aca="true" t="shared" si="58" ref="BD43:BD60">IF(C43="",0,1)</f>
        <v>0</v>
      </c>
      <c r="BE43" s="58">
        <f aca="true" t="shared" si="59" ref="BE43:BE60">10-(COUNTIF(AG43:AP43,0))</f>
        <v>0</v>
      </c>
      <c r="BF43" s="58"/>
    </row>
    <row r="44" spans="2:58" s="8" customFormat="1" ht="12.75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32"/>
        <v>0</v>
      </c>
      <c r="AB44" s="49">
        <f>IF(AA44=0,0,LOOKUP(AA44,Bodování!$A$2:$A$101,Bodování!$B$2:$B$101))</f>
        <v>0</v>
      </c>
      <c r="AC44" s="50">
        <f t="shared" si="33"/>
      </c>
      <c r="AD44" s="51">
        <f t="shared" si="34"/>
      </c>
      <c r="AE44" s="36"/>
      <c r="AF44" s="17"/>
      <c r="AG44" s="48">
        <f t="shared" si="35"/>
        <v>0</v>
      </c>
      <c r="AH44" s="48">
        <f t="shared" si="36"/>
        <v>0</v>
      </c>
      <c r="AI44" s="48">
        <f t="shared" si="37"/>
        <v>0</v>
      </c>
      <c r="AJ44" s="48">
        <f t="shared" si="38"/>
        <v>0</v>
      </c>
      <c r="AK44" s="48">
        <f t="shared" si="39"/>
        <v>0</v>
      </c>
      <c r="AL44" s="48">
        <f t="shared" si="40"/>
        <v>0</v>
      </c>
      <c r="AM44" s="48">
        <f t="shared" si="41"/>
        <v>0</v>
      </c>
      <c r="AN44" s="48">
        <f t="shared" si="42"/>
        <v>0</v>
      </c>
      <c r="AO44" s="48">
        <f t="shared" si="43"/>
        <v>0</v>
      </c>
      <c r="AP44" s="48">
        <f t="shared" si="44"/>
        <v>0</v>
      </c>
      <c r="AQ44" s="41">
        <f t="shared" si="45"/>
        <v>0</v>
      </c>
      <c r="AR44" s="41">
        <f t="shared" si="46"/>
        <v>10</v>
      </c>
      <c r="AS44" s="48">
        <f t="shared" si="47"/>
        <v>0</v>
      </c>
      <c r="AT44" s="48">
        <f t="shared" si="48"/>
        <v>0</v>
      </c>
      <c r="AU44" s="48">
        <f t="shared" si="49"/>
        <v>0</v>
      </c>
      <c r="AV44" s="48">
        <f t="shared" si="50"/>
        <v>0</v>
      </c>
      <c r="AW44" s="48">
        <f t="shared" si="51"/>
        <v>0</v>
      </c>
      <c r="AX44" s="48">
        <f t="shared" si="52"/>
        <v>0</v>
      </c>
      <c r="AY44" s="48">
        <f t="shared" si="53"/>
        <v>0</v>
      </c>
      <c r="AZ44" s="48">
        <f t="shared" si="54"/>
        <v>0</v>
      </c>
      <c r="BA44" s="48">
        <f t="shared" si="55"/>
        <v>0</v>
      </c>
      <c r="BB44" s="48">
        <f t="shared" si="56"/>
        <v>0</v>
      </c>
      <c r="BC44" s="41">
        <f t="shared" si="57"/>
        <v>0</v>
      </c>
      <c r="BD44" s="44">
        <f t="shared" si="58"/>
        <v>0</v>
      </c>
      <c r="BE44" s="58">
        <f t="shared" si="59"/>
        <v>0</v>
      </c>
      <c r="BF44" s="58"/>
    </row>
    <row r="45" spans="2:58" s="8" customFormat="1" ht="12.75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32"/>
        <v>0</v>
      </c>
      <c r="AB45" s="49">
        <f>IF(AA45=0,0,LOOKUP(AA45,Bodování!$A$2:$A$101,Bodování!$B$2:$B$101))</f>
        <v>0</v>
      </c>
      <c r="AC45" s="50">
        <f t="shared" si="33"/>
      </c>
      <c r="AD45" s="51">
        <f t="shared" si="34"/>
      </c>
      <c r="AE45" s="36"/>
      <c r="AF45" s="17"/>
      <c r="AG45" s="48">
        <f t="shared" si="35"/>
        <v>0</v>
      </c>
      <c r="AH45" s="48">
        <f t="shared" si="36"/>
        <v>0</v>
      </c>
      <c r="AI45" s="48">
        <f t="shared" si="37"/>
        <v>0</v>
      </c>
      <c r="AJ45" s="48">
        <f t="shared" si="38"/>
        <v>0</v>
      </c>
      <c r="AK45" s="48">
        <f t="shared" si="39"/>
        <v>0</v>
      </c>
      <c r="AL45" s="48">
        <f t="shared" si="40"/>
        <v>0</v>
      </c>
      <c r="AM45" s="48">
        <f t="shared" si="41"/>
        <v>0</v>
      </c>
      <c r="AN45" s="48">
        <f t="shared" si="42"/>
        <v>0</v>
      </c>
      <c r="AO45" s="48">
        <f t="shared" si="43"/>
        <v>0</v>
      </c>
      <c r="AP45" s="48">
        <f t="shared" si="44"/>
        <v>0</v>
      </c>
      <c r="AQ45" s="41">
        <f t="shared" si="45"/>
        <v>0</v>
      </c>
      <c r="AR45" s="41">
        <f t="shared" si="46"/>
        <v>10</v>
      </c>
      <c r="AS45" s="48">
        <f t="shared" si="47"/>
        <v>0</v>
      </c>
      <c r="AT45" s="48">
        <f t="shared" si="48"/>
        <v>0</v>
      </c>
      <c r="AU45" s="48">
        <f t="shared" si="49"/>
        <v>0</v>
      </c>
      <c r="AV45" s="48">
        <f t="shared" si="50"/>
        <v>0</v>
      </c>
      <c r="AW45" s="48">
        <f t="shared" si="51"/>
        <v>0</v>
      </c>
      <c r="AX45" s="48">
        <f t="shared" si="52"/>
        <v>0</v>
      </c>
      <c r="AY45" s="48">
        <f t="shared" si="53"/>
        <v>0</v>
      </c>
      <c r="AZ45" s="48">
        <f t="shared" si="54"/>
        <v>0</v>
      </c>
      <c r="BA45" s="48">
        <f t="shared" si="55"/>
        <v>0</v>
      </c>
      <c r="BB45" s="48">
        <f t="shared" si="56"/>
        <v>0</v>
      </c>
      <c r="BC45" s="41">
        <f t="shared" si="57"/>
        <v>0</v>
      </c>
      <c r="BD45" s="44">
        <f t="shared" si="58"/>
        <v>0</v>
      </c>
      <c r="BE45" s="58">
        <f t="shared" si="59"/>
        <v>0</v>
      </c>
      <c r="BF45" s="58"/>
    </row>
    <row r="46" spans="2:58" s="8" customFormat="1" ht="12.75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32"/>
        <v>0</v>
      </c>
      <c r="AB46" s="49">
        <f>IF(AA46=0,0,LOOKUP(AA46,Bodování!$A$2:$A$101,Bodování!$B$2:$B$101))</f>
        <v>0</v>
      </c>
      <c r="AC46" s="50">
        <f t="shared" si="33"/>
      </c>
      <c r="AD46" s="51">
        <f t="shared" si="34"/>
      </c>
      <c r="AE46" s="36"/>
      <c r="AF46" s="17"/>
      <c r="AG46" s="48">
        <f t="shared" si="35"/>
        <v>0</v>
      </c>
      <c r="AH46" s="48">
        <f t="shared" si="36"/>
        <v>0</v>
      </c>
      <c r="AI46" s="48">
        <f t="shared" si="37"/>
        <v>0</v>
      </c>
      <c r="AJ46" s="48">
        <f t="shared" si="38"/>
        <v>0</v>
      </c>
      <c r="AK46" s="48">
        <f t="shared" si="39"/>
        <v>0</v>
      </c>
      <c r="AL46" s="48">
        <f t="shared" si="40"/>
        <v>0</v>
      </c>
      <c r="AM46" s="48">
        <f t="shared" si="41"/>
        <v>0</v>
      </c>
      <c r="AN46" s="48">
        <f t="shared" si="42"/>
        <v>0</v>
      </c>
      <c r="AO46" s="48">
        <f t="shared" si="43"/>
        <v>0</v>
      </c>
      <c r="AP46" s="48">
        <f t="shared" si="44"/>
        <v>0</v>
      </c>
      <c r="AQ46" s="41">
        <f t="shared" si="45"/>
        <v>0</v>
      </c>
      <c r="AR46" s="41">
        <f t="shared" si="46"/>
        <v>10</v>
      </c>
      <c r="AS46" s="48">
        <f t="shared" si="47"/>
        <v>0</v>
      </c>
      <c r="AT46" s="48">
        <f t="shared" si="48"/>
        <v>0</v>
      </c>
      <c r="AU46" s="48">
        <f t="shared" si="49"/>
        <v>0</v>
      </c>
      <c r="AV46" s="48">
        <f t="shared" si="50"/>
        <v>0</v>
      </c>
      <c r="AW46" s="48">
        <f t="shared" si="51"/>
        <v>0</v>
      </c>
      <c r="AX46" s="48">
        <f t="shared" si="52"/>
        <v>0</v>
      </c>
      <c r="AY46" s="48">
        <f t="shared" si="53"/>
        <v>0</v>
      </c>
      <c r="AZ46" s="48">
        <f t="shared" si="54"/>
        <v>0</v>
      </c>
      <c r="BA46" s="48">
        <f t="shared" si="55"/>
        <v>0</v>
      </c>
      <c r="BB46" s="48">
        <f t="shared" si="56"/>
        <v>0</v>
      </c>
      <c r="BC46" s="41">
        <f t="shared" si="57"/>
        <v>0</v>
      </c>
      <c r="BD46" s="44">
        <f t="shared" si="58"/>
        <v>0</v>
      </c>
      <c r="BE46" s="58">
        <f t="shared" si="59"/>
        <v>0</v>
      </c>
      <c r="BF46" s="58"/>
    </row>
    <row r="47" spans="2:58" s="8" customFormat="1" ht="12.75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32"/>
        <v>0</v>
      </c>
      <c r="AB47" s="49">
        <f>IF(AA47=0,0,LOOKUP(AA47,Bodování!$A$2:$A$101,Bodování!$B$2:$B$101))</f>
        <v>0</v>
      </c>
      <c r="AC47" s="50">
        <f t="shared" si="33"/>
      </c>
      <c r="AD47" s="51">
        <f t="shared" si="34"/>
      </c>
      <c r="AE47" s="36"/>
      <c r="AF47" s="17"/>
      <c r="AG47" s="48">
        <f t="shared" si="35"/>
        <v>0</v>
      </c>
      <c r="AH47" s="48">
        <f t="shared" si="36"/>
        <v>0</v>
      </c>
      <c r="AI47" s="48">
        <f t="shared" si="37"/>
        <v>0</v>
      </c>
      <c r="AJ47" s="48">
        <f t="shared" si="38"/>
        <v>0</v>
      </c>
      <c r="AK47" s="48">
        <f t="shared" si="39"/>
        <v>0</v>
      </c>
      <c r="AL47" s="48">
        <f t="shared" si="40"/>
        <v>0</v>
      </c>
      <c r="AM47" s="48">
        <f t="shared" si="41"/>
        <v>0</v>
      </c>
      <c r="AN47" s="48">
        <f t="shared" si="42"/>
        <v>0</v>
      </c>
      <c r="AO47" s="48">
        <f t="shared" si="43"/>
        <v>0</v>
      </c>
      <c r="AP47" s="48">
        <f t="shared" si="44"/>
        <v>0</v>
      </c>
      <c r="AQ47" s="41">
        <f t="shared" si="45"/>
        <v>0</v>
      </c>
      <c r="AR47" s="41">
        <f t="shared" si="46"/>
        <v>10</v>
      </c>
      <c r="AS47" s="48">
        <f t="shared" si="47"/>
        <v>0</v>
      </c>
      <c r="AT47" s="48">
        <f t="shared" si="48"/>
        <v>0</v>
      </c>
      <c r="AU47" s="48">
        <f t="shared" si="49"/>
        <v>0</v>
      </c>
      <c r="AV47" s="48">
        <f t="shared" si="50"/>
        <v>0</v>
      </c>
      <c r="AW47" s="48">
        <f t="shared" si="51"/>
        <v>0</v>
      </c>
      <c r="AX47" s="48">
        <f t="shared" si="52"/>
        <v>0</v>
      </c>
      <c r="AY47" s="48">
        <f t="shared" si="53"/>
        <v>0</v>
      </c>
      <c r="AZ47" s="48">
        <f t="shared" si="54"/>
        <v>0</v>
      </c>
      <c r="BA47" s="48">
        <f t="shared" si="55"/>
        <v>0</v>
      </c>
      <c r="BB47" s="48">
        <f t="shared" si="56"/>
        <v>0</v>
      </c>
      <c r="BC47" s="41">
        <f t="shared" si="57"/>
        <v>0</v>
      </c>
      <c r="BD47" s="44">
        <f t="shared" si="58"/>
        <v>0</v>
      </c>
      <c r="BE47" s="58">
        <f t="shared" si="59"/>
        <v>0</v>
      </c>
      <c r="BF47" s="58"/>
    </row>
    <row r="48" spans="2:58" s="8" customFormat="1" ht="12.75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32"/>
        <v>0</v>
      </c>
      <c r="AB48" s="49">
        <f>IF(AA48=0,0,LOOKUP(AA48,Bodování!$A$2:$A$101,Bodování!$B$2:$B$101))</f>
        <v>0</v>
      </c>
      <c r="AC48" s="50">
        <f t="shared" si="33"/>
      </c>
      <c r="AD48" s="51">
        <f t="shared" si="34"/>
      </c>
      <c r="AE48" s="36"/>
      <c r="AF48" s="17"/>
      <c r="AG48" s="48">
        <f t="shared" si="35"/>
        <v>0</v>
      </c>
      <c r="AH48" s="48">
        <f t="shared" si="36"/>
        <v>0</v>
      </c>
      <c r="AI48" s="48">
        <f t="shared" si="37"/>
        <v>0</v>
      </c>
      <c r="AJ48" s="48">
        <f t="shared" si="38"/>
        <v>0</v>
      </c>
      <c r="AK48" s="48">
        <f t="shared" si="39"/>
        <v>0</v>
      </c>
      <c r="AL48" s="48">
        <f t="shared" si="40"/>
        <v>0</v>
      </c>
      <c r="AM48" s="48">
        <f t="shared" si="41"/>
        <v>0</v>
      </c>
      <c r="AN48" s="48">
        <f t="shared" si="42"/>
        <v>0</v>
      </c>
      <c r="AO48" s="48">
        <f t="shared" si="43"/>
        <v>0</v>
      </c>
      <c r="AP48" s="48">
        <f t="shared" si="44"/>
        <v>0</v>
      </c>
      <c r="AQ48" s="41">
        <f t="shared" si="45"/>
        <v>0</v>
      </c>
      <c r="AR48" s="41">
        <f t="shared" si="46"/>
        <v>10</v>
      </c>
      <c r="AS48" s="48">
        <f t="shared" si="47"/>
        <v>0</v>
      </c>
      <c r="AT48" s="48">
        <f t="shared" si="48"/>
        <v>0</v>
      </c>
      <c r="AU48" s="48">
        <f t="shared" si="49"/>
        <v>0</v>
      </c>
      <c r="AV48" s="48">
        <f t="shared" si="50"/>
        <v>0</v>
      </c>
      <c r="AW48" s="48">
        <f t="shared" si="51"/>
        <v>0</v>
      </c>
      <c r="AX48" s="48">
        <f t="shared" si="52"/>
        <v>0</v>
      </c>
      <c r="AY48" s="48">
        <f t="shared" si="53"/>
        <v>0</v>
      </c>
      <c r="AZ48" s="48">
        <f t="shared" si="54"/>
        <v>0</v>
      </c>
      <c r="BA48" s="48">
        <f t="shared" si="55"/>
        <v>0</v>
      </c>
      <c r="BB48" s="48">
        <f t="shared" si="56"/>
        <v>0</v>
      </c>
      <c r="BC48" s="41">
        <f t="shared" si="57"/>
        <v>0</v>
      </c>
      <c r="BD48" s="44">
        <f t="shared" si="58"/>
        <v>0</v>
      </c>
      <c r="BE48" s="58">
        <f t="shared" si="59"/>
        <v>0</v>
      </c>
      <c r="BF48" s="58"/>
    </row>
    <row r="49" spans="2:58" s="8" customFormat="1" ht="12.75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32"/>
        <v>0</v>
      </c>
      <c r="AB49" s="49">
        <f>IF(AA49=0,0,LOOKUP(AA49,Bodování!$A$2:$A$101,Bodování!$B$2:$B$101))</f>
        <v>0</v>
      </c>
      <c r="AC49" s="50">
        <f t="shared" si="33"/>
      </c>
      <c r="AD49" s="51">
        <f t="shared" si="34"/>
      </c>
      <c r="AE49" s="36"/>
      <c r="AF49" s="17"/>
      <c r="AG49" s="48">
        <f t="shared" si="35"/>
        <v>0</v>
      </c>
      <c r="AH49" s="48">
        <f t="shared" si="36"/>
        <v>0</v>
      </c>
      <c r="AI49" s="48">
        <f t="shared" si="37"/>
        <v>0</v>
      </c>
      <c r="AJ49" s="48">
        <f t="shared" si="38"/>
        <v>0</v>
      </c>
      <c r="AK49" s="48">
        <f t="shared" si="39"/>
        <v>0</v>
      </c>
      <c r="AL49" s="48">
        <f t="shared" si="40"/>
        <v>0</v>
      </c>
      <c r="AM49" s="48">
        <f t="shared" si="41"/>
        <v>0</v>
      </c>
      <c r="AN49" s="48">
        <f t="shared" si="42"/>
        <v>0</v>
      </c>
      <c r="AO49" s="48">
        <f t="shared" si="43"/>
        <v>0</v>
      </c>
      <c r="AP49" s="48">
        <f t="shared" si="44"/>
        <v>0</v>
      </c>
      <c r="AQ49" s="41">
        <f t="shared" si="45"/>
        <v>0</v>
      </c>
      <c r="AR49" s="41">
        <f t="shared" si="46"/>
        <v>10</v>
      </c>
      <c r="AS49" s="48">
        <f t="shared" si="47"/>
        <v>0</v>
      </c>
      <c r="AT49" s="48">
        <f t="shared" si="48"/>
        <v>0</v>
      </c>
      <c r="AU49" s="48">
        <f t="shared" si="49"/>
        <v>0</v>
      </c>
      <c r="AV49" s="48">
        <f t="shared" si="50"/>
        <v>0</v>
      </c>
      <c r="AW49" s="48">
        <f t="shared" si="51"/>
        <v>0</v>
      </c>
      <c r="AX49" s="48">
        <f t="shared" si="52"/>
        <v>0</v>
      </c>
      <c r="AY49" s="48">
        <f t="shared" si="53"/>
        <v>0</v>
      </c>
      <c r="AZ49" s="48">
        <f t="shared" si="54"/>
        <v>0</v>
      </c>
      <c r="BA49" s="48">
        <f t="shared" si="55"/>
        <v>0</v>
      </c>
      <c r="BB49" s="48">
        <f t="shared" si="56"/>
        <v>0</v>
      </c>
      <c r="BC49" s="41">
        <f t="shared" si="57"/>
        <v>0</v>
      </c>
      <c r="BD49" s="44">
        <f t="shared" si="58"/>
        <v>0</v>
      </c>
      <c r="BE49" s="58">
        <f t="shared" si="59"/>
        <v>0</v>
      </c>
      <c r="BF49" s="58"/>
    </row>
    <row r="50" spans="2:58" s="8" customFormat="1" ht="12.75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32"/>
        <v>0</v>
      </c>
      <c r="AB50" s="49">
        <f>IF(AA50=0,0,LOOKUP(AA50,Bodování!$A$2:$A$101,Bodování!$B$2:$B$101))</f>
        <v>0</v>
      </c>
      <c r="AC50" s="50">
        <f t="shared" si="33"/>
      </c>
      <c r="AD50" s="51">
        <f t="shared" si="34"/>
      </c>
      <c r="AE50" s="36"/>
      <c r="AF50" s="17"/>
      <c r="AG50" s="48">
        <f t="shared" si="35"/>
        <v>0</v>
      </c>
      <c r="AH50" s="48">
        <f t="shared" si="36"/>
        <v>0</v>
      </c>
      <c r="AI50" s="48">
        <f t="shared" si="37"/>
        <v>0</v>
      </c>
      <c r="AJ50" s="48">
        <f t="shared" si="38"/>
        <v>0</v>
      </c>
      <c r="AK50" s="48">
        <f t="shared" si="39"/>
        <v>0</v>
      </c>
      <c r="AL50" s="48">
        <f t="shared" si="40"/>
        <v>0</v>
      </c>
      <c r="AM50" s="48">
        <f t="shared" si="41"/>
        <v>0</v>
      </c>
      <c r="AN50" s="48">
        <f t="shared" si="42"/>
        <v>0</v>
      </c>
      <c r="AO50" s="48">
        <f t="shared" si="43"/>
        <v>0</v>
      </c>
      <c r="AP50" s="48">
        <f t="shared" si="44"/>
        <v>0</v>
      </c>
      <c r="AQ50" s="41">
        <f t="shared" si="45"/>
        <v>0</v>
      </c>
      <c r="AR50" s="41">
        <f t="shared" si="46"/>
        <v>10</v>
      </c>
      <c r="AS50" s="48">
        <f t="shared" si="47"/>
        <v>0</v>
      </c>
      <c r="AT50" s="48">
        <f t="shared" si="48"/>
        <v>0</v>
      </c>
      <c r="AU50" s="48">
        <f t="shared" si="49"/>
        <v>0</v>
      </c>
      <c r="AV50" s="48">
        <f t="shared" si="50"/>
        <v>0</v>
      </c>
      <c r="AW50" s="48">
        <f t="shared" si="51"/>
        <v>0</v>
      </c>
      <c r="AX50" s="48">
        <f t="shared" si="52"/>
        <v>0</v>
      </c>
      <c r="AY50" s="48">
        <f t="shared" si="53"/>
        <v>0</v>
      </c>
      <c r="AZ50" s="48">
        <f t="shared" si="54"/>
        <v>0</v>
      </c>
      <c r="BA50" s="48">
        <f t="shared" si="55"/>
        <v>0</v>
      </c>
      <c r="BB50" s="48">
        <f t="shared" si="56"/>
        <v>0</v>
      </c>
      <c r="BC50" s="41">
        <f t="shared" si="57"/>
        <v>0</v>
      </c>
      <c r="BD50" s="44">
        <f t="shared" si="58"/>
        <v>0</v>
      </c>
      <c r="BE50" s="58">
        <f t="shared" si="59"/>
        <v>0</v>
      </c>
      <c r="BF50" s="58"/>
    </row>
    <row r="51" spans="2:58" s="8" customFormat="1" ht="12.75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32"/>
        <v>0</v>
      </c>
      <c r="AB51" s="49">
        <f>IF(AA51=0,0,LOOKUP(AA51,Bodování!$A$2:$A$101,Bodování!$B$2:$B$101))</f>
        <v>0</v>
      </c>
      <c r="AC51" s="50">
        <f t="shared" si="33"/>
      </c>
      <c r="AD51" s="51">
        <f t="shared" si="34"/>
      </c>
      <c r="AE51" s="36"/>
      <c r="AF51" s="17"/>
      <c r="AG51" s="48">
        <f t="shared" si="35"/>
        <v>0</v>
      </c>
      <c r="AH51" s="48">
        <f t="shared" si="36"/>
        <v>0</v>
      </c>
      <c r="AI51" s="48">
        <f t="shared" si="37"/>
        <v>0</v>
      </c>
      <c r="AJ51" s="48">
        <f t="shared" si="38"/>
        <v>0</v>
      </c>
      <c r="AK51" s="48">
        <f t="shared" si="39"/>
        <v>0</v>
      </c>
      <c r="AL51" s="48">
        <f t="shared" si="40"/>
        <v>0</v>
      </c>
      <c r="AM51" s="48">
        <f t="shared" si="41"/>
        <v>0</v>
      </c>
      <c r="AN51" s="48">
        <f t="shared" si="42"/>
        <v>0</v>
      </c>
      <c r="AO51" s="48">
        <f t="shared" si="43"/>
        <v>0</v>
      </c>
      <c r="AP51" s="48">
        <f t="shared" si="44"/>
        <v>0</v>
      </c>
      <c r="AQ51" s="41">
        <f t="shared" si="45"/>
        <v>0</v>
      </c>
      <c r="AR51" s="41">
        <f t="shared" si="46"/>
        <v>10</v>
      </c>
      <c r="AS51" s="48">
        <f t="shared" si="47"/>
        <v>0</v>
      </c>
      <c r="AT51" s="48">
        <f t="shared" si="48"/>
        <v>0</v>
      </c>
      <c r="AU51" s="48">
        <f t="shared" si="49"/>
        <v>0</v>
      </c>
      <c r="AV51" s="48">
        <f t="shared" si="50"/>
        <v>0</v>
      </c>
      <c r="AW51" s="48">
        <f t="shared" si="51"/>
        <v>0</v>
      </c>
      <c r="AX51" s="48">
        <f t="shared" si="52"/>
        <v>0</v>
      </c>
      <c r="AY51" s="48">
        <f t="shared" si="53"/>
        <v>0</v>
      </c>
      <c r="AZ51" s="48">
        <f t="shared" si="54"/>
        <v>0</v>
      </c>
      <c r="BA51" s="48">
        <f t="shared" si="55"/>
        <v>0</v>
      </c>
      <c r="BB51" s="48">
        <f t="shared" si="56"/>
        <v>0</v>
      </c>
      <c r="BC51" s="41">
        <f t="shared" si="57"/>
        <v>0</v>
      </c>
      <c r="BD51" s="44">
        <f t="shared" si="58"/>
        <v>0</v>
      </c>
      <c r="BE51" s="58">
        <f t="shared" si="59"/>
        <v>0</v>
      </c>
      <c r="BF51" s="58"/>
    </row>
    <row r="52" spans="2:58" s="8" customFormat="1" ht="12.75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32"/>
        <v>0</v>
      </c>
      <c r="AB52" s="49">
        <f>IF(AA52=0,0,LOOKUP(AA52,Bodování!$A$2:$A$101,Bodování!$B$2:$B$101))</f>
        <v>0</v>
      </c>
      <c r="AC52" s="50">
        <f t="shared" si="33"/>
      </c>
      <c r="AD52" s="51">
        <f t="shared" si="34"/>
      </c>
      <c r="AE52" s="36"/>
      <c r="AF52" s="17"/>
      <c r="AG52" s="48">
        <f t="shared" si="35"/>
        <v>0</v>
      </c>
      <c r="AH52" s="48">
        <f t="shared" si="36"/>
        <v>0</v>
      </c>
      <c r="AI52" s="48">
        <f t="shared" si="37"/>
        <v>0</v>
      </c>
      <c r="AJ52" s="48">
        <f t="shared" si="38"/>
        <v>0</v>
      </c>
      <c r="AK52" s="48">
        <f t="shared" si="39"/>
        <v>0</v>
      </c>
      <c r="AL52" s="48">
        <f t="shared" si="40"/>
        <v>0</v>
      </c>
      <c r="AM52" s="48">
        <f t="shared" si="41"/>
        <v>0</v>
      </c>
      <c r="AN52" s="48">
        <f t="shared" si="42"/>
        <v>0</v>
      </c>
      <c r="AO52" s="48">
        <f t="shared" si="43"/>
        <v>0</v>
      </c>
      <c r="AP52" s="48">
        <f t="shared" si="44"/>
        <v>0</v>
      </c>
      <c r="AQ52" s="41">
        <f t="shared" si="45"/>
        <v>0</v>
      </c>
      <c r="AR52" s="41">
        <f t="shared" si="46"/>
        <v>10</v>
      </c>
      <c r="AS52" s="48">
        <f t="shared" si="47"/>
        <v>0</v>
      </c>
      <c r="AT52" s="48">
        <f t="shared" si="48"/>
        <v>0</v>
      </c>
      <c r="AU52" s="48">
        <f t="shared" si="49"/>
        <v>0</v>
      </c>
      <c r="AV52" s="48">
        <f t="shared" si="50"/>
        <v>0</v>
      </c>
      <c r="AW52" s="48">
        <f t="shared" si="51"/>
        <v>0</v>
      </c>
      <c r="AX52" s="48">
        <f t="shared" si="52"/>
        <v>0</v>
      </c>
      <c r="AY52" s="48">
        <f t="shared" si="53"/>
        <v>0</v>
      </c>
      <c r="AZ52" s="48">
        <f t="shared" si="54"/>
        <v>0</v>
      </c>
      <c r="BA52" s="48">
        <f t="shared" si="55"/>
        <v>0</v>
      </c>
      <c r="BB52" s="48">
        <f t="shared" si="56"/>
        <v>0</v>
      </c>
      <c r="BC52" s="41">
        <f t="shared" si="57"/>
        <v>0</v>
      </c>
      <c r="BD52" s="44">
        <f t="shared" si="58"/>
        <v>0</v>
      </c>
      <c r="BE52" s="58">
        <f t="shared" si="59"/>
        <v>0</v>
      </c>
      <c r="BF52" s="58"/>
    </row>
    <row r="53" spans="2:58" s="8" customFormat="1" ht="12.75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32"/>
        <v>0</v>
      </c>
      <c r="AB53" s="49">
        <f>IF(AA53=0,0,LOOKUP(AA53,Bodování!$A$2:$A$101,Bodování!$B$2:$B$101))</f>
        <v>0</v>
      </c>
      <c r="AC53" s="50">
        <f t="shared" si="33"/>
      </c>
      <c r="AD53" s="51">
        <f t="shared" si="34"/>
      </c>
      <c r="AE53" s="36"/>
      <c r="AF53" s="17"/>
      <c r="AG53" s="48">
        <f t="shared" si="35"/>
        <v>0</v>
      </c>
      <c r="AH53" s="48">
        <f t="shared" si="36"/>
        <v>0</v>
      </c>
      <c r="AI53" s="48">
        <f t="shared" si="37"/>
        <v>0</v>
      </c>
      <c r="AJ53" s="48">
        <f t="shared" si="38"/>
        <v>0</v>
      </c>
      <c r="AK53" s="48">
        <f t="shared" si="39"/>
        <v>0</v>
      </c>
      <c r="AL53" s="48">
        <f t="shared" si="40"/>
        <v>0</v>
      </c>
      <c r="AM53" s="48">
        <f t="shared" si="41"/>
        <v>0</v>
      </c>
      <c r="AN53" s="48">
        <f t="shared" si="42"/>
        <v>0</v>
      </c>
      <c r="AO53" s="48">
        <f t="shared" si="43"/>
        <v>0</v>
      </c>
      <c r="AP53" s="48">
        <f t="shared" si="44"/>
        <v>0</v>
      </c>
      <c r="AQ53" s="41">
        <f t="shared" si="45"/>
        <v>0</v>
      </c>
      <c r="AR53" s="41">
        <f t="shared" si="46"/>
        <v>10</v>
      </c>
      <c r="AS53" s="48">
        <f t="shared" si="47"/>
        <v>0</v>
      </c>
      <c r="AT53" s="48">
        <f t="shared" si="48"/>
        <v>0</v>
      </c>
      <c r="AU53" s="48">
        <f t="shared" si="49"/>
        <v>0</v>
      </c>
      <c r="AV53" s="48">
        <f t="shared" si="50"/>
        <v>0</v>
      </c>
      <c r="AW53" s="48">
        <f t="shared" si="51"/>
        <v>0</v>
      </c>
      <c r="AX53" s="48">
        <f t="shared" si="52"/>
        <v>0</v>
      </c>
      <c r="AY53" s="48">
        <f t="shared" si="53"/>
        <v>0</v>
      </c>
      <c r="AZ53" s="48">
        <f t="shared" si="54"/>
        <v>0</v>
      </c>
      <c r="BA53" s="48">
        <f t="shared" si="55"/>
        <v>0</v>
      </c>
      <c r="BB53" s="48">
        <f t="shared" si="56"/>
        <v>0</v>
      </c>
      <c r="BC53" s="41">
        <f t="shared" si="57"/>
        <v>0</v>
      </c>
      <c r="BD53" s="44">
        <f t="shared" si="58"/>
        <v>0</v>
      </c>
      <c r="BE53" s="58">
        <f t="shared" si="59"/>
        <v>0</v>
      </c>
      <c r="BF53" s="58"/>
    </row>
    <row r="54" spans="2:58" s="8" customFormat="1" ht="12.75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32"/>
        <v>0</v>
      </c>
      <c r="AB54" s="49">
        <f>IF(AA54=0,0,LOOKUP(AA54,Bodování!$A$2:$A$101,Bodování!$B$2:$B$101))</f>
        <v>0</v>
      </c>
      <c r="AC54" s="50">
        <f t="shared" si="33"/>
      </c>
      <c r="AD54" s="51">
        <f t="shared" si="34"/>
      </c>
      <c r="AE54" s="36"/>
      <c r="AF54" s="17"/>
      <c r="AG54" s="48">
        <f t="shared" si="35"/>
        <v>0</v>
      </c>
      <c r="AH54" s="48">
        <f t="shared" si="36"/>
        <v>0</v>
      </c>
      <c r="AI54" s="48">
        <f t="shared" si="37"/>
        <v>0</v>
      </c>
      <c r="AJ54" s="48">
        <f t="shared" si="38"/>
        <v>0</v>
      </c>
      <c r="AK54" s="48">
        <f t="shared" si="39"/>
        <v>0</v>
      </c>
      <c r="AL54" s="48">
        <f t="shared" si="40"/>
        <v>0</v>
      </c>
      <c r="AM54" s="48">
        <f t="shared" si="41"/>
        <v>0</v>
      </c>
      <c r="AN54" s="48">
        <f t="shared" si="42"/>
        <v>0</v>
      </c>
      <c r="AO54" s="48">
        <f t="shared" si="43"/>
        <v>0</v>
      </c>
      <c r="AP54" s="48">
        <f t="shared" si="44"/>
        <v>0</v>
      </c>
      <c r="AQ54" s="41">
        <f t="shared" si="45"/>
        <v>0</v>
      </c>
      <c r="AR54" s="41">
        <f t="shared" si="46"/>
        <v>10</v>
      </c>
      <c r="AS54" s="48">
        <f t="shared" si="47"/>
        <v>0</v>
      </c>
      <c r="AT54" s="48">
        <f t="shared" si="48"/>
        <v>0</v>
      </c>
      <c r="AU54" s="48">
        <f t="shared" si="49"/>
        <v>0</v>
      </c>
      <c r="AV54" s="48">
        <f t="shared" si="50"/>
        <v>0</v>
      </c>
      <c r="AW54" s="48">
        <f t="shared" si="51"/>
        <v>0</v>
      </c>
      <c r="AX54" s="48">
        <f t="shared" si="52"/>
        <v>0</v>
      </c>
      <c r="AY54" s="48">
        <f t="shared" si="53"/>
        <v>0</v>
      </c>
      <c r="AZ54" s="48">
        <f t="shared" si="54"/>
        <v>0</v>
      </c>
      <c r="BA54" s="48">
        <f t="shared" si="55"/>
        <v>0</v>
      </c>
      <c r="BB54" s="48">
        <f t="shared" si="56"/>
        <v>0</v>
      </c>
      <c r="BC54" s="41">
        <f t="shared" si="57"/>
        <v>0</v>
      </c>
      <c r="BD54" s="44">
        <f t="shared" si="58"/>
        <v>0</v>
      </c>
      <c r="BE54" s="58">
        <f t="shared" si="59"/>
        <v>0</v>
      </c>
      <c r="BF54" s="58"/>
    </row>
    <row r="55" spans="2:58" s="8" customFormat="1" ht="12.75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32"/>
        <v>0</v>
      </c>
      <c r="AB55" s="49">
        <f>IF(AA55=0,0,LOOKUP(AA55,Bodování!$A$2:$A$101,Bodování!$B$2:$B$101))</f>
        <v>0</v>
      </c>
      <c r="AC55" s="50">
        <f t="shared" si="33"/>
      </c>
      <c r="AD55" s="51">
        <f t="shared" si="34"/>
      </c>
      <c r="AE55" s="36"/>
      <c r="AF55" s="17"/>
      <c r="AG55" s="48">
        <f t="shared" si="35"/>
        <v>0</v>
      </c>
      <c r="AH55" s="48">
        <f t="shared" si="36"/>
        <v>0</v>
      </c>
      <c r="AI55" s="48">
        <f t="shared" si="37"/>
        <v>0</v>
      </c>
      <c r="AJ55" s="48">
        <f t="shared" si="38"/>
        <v>0</v>
      </c>
      <c r="AK55" s="48">
        <f t="shared" si="39"/>
        <v>0</v>
      </c>
      <c r="AL55" s="48">
        <f t="shared" si="40"/>
        <v>0</v>
      </c>
      <c r="AM55" s="48">
        <f t="shared" si="41"/>
        <v>0</v>
      </c>
      <c r="AN55" s="48">
        <f t="shared" si="42"/>
        <v>0</v>
      </c>
      <c r="AO55" s="48">
        <f t="shared" si="43"/>
        <v>0</v>
      </c>
      <c r="AP55" s="48">
        <f t="shared" si="44"/>
        <v>0</v>
      </c>
      <c r="AQ55" s="41">
        <f t="shared" si="45"/>
        <v>0</v>
      </c>
      <c r="AR55" s="41">
        <f t="shared" si="46"/>
        <v>10</v>
      </c>
      <c r="AS55" s="48">
        <f t="shared" si="47"/>
        <v>0</v>
      </c>
      <c r="AT55" s="48">
        <f t="shared" si="48"/>
        <v>0</v>
      </c>
      <c r="AU55" s="48">
        <f t="shared" si="49"/>
        <v>0</v>
      </c>
      <c r="AV55" s="48">
        <f t="shared" si="50"/>
        <v>0</v>
      </c>
      <c r="AW55" s="48">
        <f t="shared" si="51"/>
        <v>0</v>
      </c>
      <c r="AX55" s="48">
        <f t="shared" si="52"/>
        <v>0</v>
      </c>
      <c r="AY55" s="48">
        <f t="shared" si="53"/>
        <v>0</v>
      </c>
      <c r="AZ55" s="48">
        <f t="shared" si="54"/>
        <v>0</v>
      </c>
      <c r="BA55" s="48">
        <f t="shared" si="55"/>
        <v>0</v>
      </c>
      <c r="BB55" s="48">
        <f t="shared" si="56"/>
        <v>0</v>
      </c>
      <c r="BC55" s="41">
        <f t="shared" si="57"/>
        <v>0</v>
      </c>
      <c r="BD55" s="44">
        <f t="shared" si="58"/>
        <v>0</v>
      </c>
      <c r="BE55" s="58">
        <f t="shared" si="59"/>
        <v>0</v>
      </c>
      <c r="BF55" s="58"/>
    </row>
    <row r="56" spans="2:58" s="8" customFormat="1" ht="12.75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32"/>
        <v>0</v>
      </c>
      <c r="AB56" s="49">
        <f>IF(AA56=0,0,LOOKUP(AA56,Bodování!$A$2:$A$101,Bodování!$B$2:$B$101))</f>
        <v>0</v>
      </c>
      <c r="AC56" s="50">
        <f t="shared" si="33"/>
      </c>
      <c r="AD56" s="51">
        <f t="shared" si="34"/>
      </c>
      <c r="AE56" s="36"/>
      <c r="AF56" s="17"/>
      <c r="AG56" s="48">
        <f t="shared" si="35"/>
        <v>0</v>
      </c>
      <c r="AH56" s="48">
        <f t="shared" si="36"/>
        <v>0</v>
      </c>
      <c r="AI56" s="48">
        <f t="shared" si="37"/>
        <v>0</v>
      </c>
      <c r="AJ56" s="48">
        <f t="shared" si="38"/>
        <v>0</v>
      </c>
      <c r="AK56" s="48">
        <f t="shared" si="39"/>
        <v>0</v>
      </c>
      <c r="AL56" s="48">
        <f t="shared" si="40"/>
        <v>0</v>
      </c>
      <c r="AM56" s="48">
        <f t="shared" si="41"/>
        <v>0</v>
      </c>
      <c r="AN56" s="48">
        <f t="shared" si="42"/>
        <v>0</v>
      </c>
      <c r="AO56" s="48">
        <f t="shared" si="43"/>
        <v>0</v>
      </c>
      <c r="AP56" s="48">
        <f t="shared" si="44"/>
        <v>0</v>
      </c>
      <c r="AQ56" s="41">
        <f t="shared" si="45"/>
        <v>0</v>
      </c>
      <c r="AR56" s="41">
        <f t="shared" si="46"/>
        <v>10</v>
      </c>
      <c r="AS56" s="48">
        <f t="shared" si="47"/>
        <v>0</v>
      </c>
      <c r="AT56" s="48">
        <f t="shared" si="48"/>
        <v>0</v>
      </c>
      <c r="AU56" s="48">
        <f t="shared" si="49"/>
        <v>0</v>
      </c>
      <c r="AV56" s="48">
        <f t="shared" si="50"/>
        <v>0</v>
      </c>
      <c r="AW56" s="48">
        <f t="shared" si="51"/>
        <v>0</v>
      </c>
      <c r="AX56" s="48">
        <f t="shared" si="52"/>
        <v>0</v>
      </c>
      <c r="AY56" s="48">
        <f t="shared" si="53"/>
        <v>0</v>
      </c>
      <c r="AZ56" s="48">
        <f t="shared" si="54"/>
        <v>0</v>
      </c>
      <c r="BA56" s="48">
        <f t="shared" si="55"/>
        <v>0</v>
      </c>
      <c r="BB56" s="48">
        <f t="shared" si="56"/>
        <v>0</v>
      </c>
      <c r="BC56" s="41">
        <f t="shared" si="57"/>
        <v>0</v>
      </c>
      <c r="BD56" s="44">
        <f t="shared" si="58"/>
        <v>0</v>
      </c>
      <c r="BE56" s="58">
        <f t="shared" si="59"/>
        <v>0</v>
      </c>
      <c r="BF56" s="58"/>
    </row>
    <row r="57" spans="2:58" s="8" customFormat="1" ht="12.75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32"/>
        <v>0</v>
      </c>
      <c r="AB57" s="49">
        <f>IF(AA57=0,0,LOOKUP(AA57,Bodování!$A$2:$A$101,Bodování!$B$2:$B$101))</f>
        <v>0</v>
      </c>
      <c r="AC57" s="50">
        <f t="shared" si="33"/>
      </c>
      <c r="AD57" s="51">
        <f t="shared" si="34"/>
      </c>
      <c r="AE57" s="36"/>
      <c r="AF57" s="17"/>
      <c r="AG57" s="48">
        <f t="shared" si="35"/>
        <v>0</v>
      </c>
      <c r="AH57" s="48">
        <f t="shared" si="36"/>
        <v>0</v>
      </c>
      <c r="AI57" s="48">
        <f t="shared" si="37"/>
        <v>0</v>
      </c>
      <c r="AJ57" s="48">
        <f t="shared" si="38"/>
        <v>0</v>
      </c>
      <c r="AK57" s="48">
        <f t="shared" si="39"/>
        <v>0</v>
      </c>
      <c r="AL57" s="48">
        <f t="shared" si="40"/>
        <v>0</v>
      </c>
      <c r="AM57" s="48">
        <f t="shared" si="41"/>
        <v>0</v>
      </c>
      <c r="AN57" s="48">
        <f t="shared" si="42"/>
        <v>0</v>
      </c>
      <c r="AO57" s="48">
        <f t="shared" si="43"/>
        <v>0</v>
      </c>
      <c r="AP57" s="48">
        <f t="shared" si="44"/>
        <v>0</v>
      </c>
      <c r="AQ57" s="41">
        <f t="shared" si="45"/>
        <v>0</v>
      </c>
      <c r="AR57" s="41">
        <f t="shared" si="46"/>
        <v>10</v>
      </c>
      <c r="AS57" s="48">
        <f t="shared" si="47"/>
        <v>0</v>
      </c>
      <c r="AT57" s="48">
        <f t="shared" si="48"/>
        <v>0</v>
      </c>
      <c r="AU57" s="48">
        <f t="shared" si="49"/>
        <v>0</v>
      </c>
      <c r="AV57" s="48">
        <f t="shared" si="50"/>
        <v>0</v>
      </c>
      <c r="AW57" s="48">
        <f t="shared" si="51"/>
        <v>0</v>
      </c>
      <c r="AX57" s="48">
        <f t="shared" si="52"/>
        <v>0</v>
      </c>
      <c r="AY57" s="48">
        <f t="shared" si="53"/>
        <v>0</v>
      </c>
      <c r="AZ57" s="48">
        <f t="shared" si="54"/>
        <v>0</v>
      </c>
      <c r="BA57" s="48">
        <f t="shared" si="55"/>
        <v>0</v>
      </c>
      <c r="BB57" s="48">
        <f t="shared" si="56"/>
        <v>0</v>
      </c>
      <c r="BC57" s="41">
        <f t="shared" si="57"/>
        <v>0</v>
      </c>
      <c r="BD57" s="44">
        <f t="shared" si="58"/>
        <v>0</v>
      </c>
      <c r="BE57" s="58">
        <f t="shared" si="59"/>
        <v>0</v>
      </c>
      <c r="BF57" s="58"/>
    </row>
    <row r="58" spans="2:58" s="8" customFormat="1" ht="12.75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32"/>
        <v>0</v>
      </c>
      <c r="AB58" s="49">
        <f>IF(AA58=0,0,LOOKUP(AA58,Bodování!$A$2:$A$101,Bodování!$B$2:$B$101))</f>
        <v>0</v>
      </c>
      <c r="AC58" s="50">
        <f t="shared" si="33"/>
      </c>
      <c r="AD58" s="51">
        <f t="shared" si="34"/>
      </c>
      <c r="AE58" s="36"/>
      <c r="AF58" s="17"/>
      <c r="AG58" s="48">
        <f t="shared" si="35"/>
        <v>0</v>
      </c>
      <c r="AH58" s="48">
        <f t="shared" si="36"/>
        <v>0</v>
      </c>
      <c r="AI58" s="48">
        <f t="shared" si="37"/>
        <v>0</v>
      </c>
      <c r="AJ58" s="48">
        <f t="shared" si="38"/>
        <v>0</v>
      </c>
      <c r="AK58" s="48">
        <f t="shared" si="39"/>
        <v>0</v>
      </c>
      <c r="AL58" s="48">
        <f t="shared" si="40"/>
        <v>0</v>
      </c>
      <c r="AM58" s="48">
        <f t="shared" si="41"/>
        <v>0</v>
      </c>
      <c r="AN58" s="48">
        <f t="shared" si="42"/>
        <v>0</v>
      </c>
      <c r="AO58" s="48">
        <f t="shared" si="43"/>
        <v>0</v>
      </c>
      <c r="AP58" s="48">
        <f t="shared" si="44"/>
        <v>0</v>
      </c>
      <c r="AQ58" s="41">
        <f t="shared" si="45"/>
        <v>0</v>
      </c>
      <c r="AR58" s="41">
        <f t="shared" si="46"/>
        <v>10</v>
      </c>
      <c r="AS58" s="48">
        <f t="shared" si="47"/>
        <v>0</v>
      </c>
      <c r="AT58" s="48">
        <f t="shared" si="48"/>
        <v>0</v>
      </c>
      <c r="AU58" s="48">
        <f t="shared" si="49"/>
        <v>0</v>
      </c>
      <c r="AV58" s="48">
        <f t="shared" si="50"/>
        <v>0</v>
      </c>
      <c r="AW58" s="48">
        <f t="shared" si="51"/>
        <v>0</v>
      </c>
      <c r="AX58" s="48">
        <f t="shared" si="52"/>
        <v>0</v>
      </c>
      <c r="AY58" s="48">
        <f t="shared" si="53"/>
        <v>0</v>
      </c>
      <c r="AZ58" s="48">
        <f t="shared" si="54"/>
        <v>0</v>
      </c>
      <c r="BA58" s="48">
        <f t="shared" si="55"/>
        <v>0</v>
      </c>
      <c r="BB58" s="48">
        <f t="shared" si="56"/>
        <v>0</v>
      </c>
      <c r="BC58" s="41">
        <f t="shared" si="57"/>
        <v>0</v>
      </c>
      <c r="BD58" s="44">
        <f t="shared" si="58"/>
        <v>0</v>
      </c>
      <c r="BE58" s="58">
        <f t="shared" si="59"/>
        <v>0</v>
      </c>
      <c r="BF58" s="58"/>
    </row>
    <row r="59" spans="2:58" s="8" customFormat="1" ht="12.75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32"/>
        <v>0</v>
      </c>
      <c r="AB59" s="49">
        <f>IF(AA59=0,0,LOOKUP(AA59,Bodování!$A$2:$A$101,Bodování!$B$2:$B$101))</f>
        <v>0</v>
      </c>
      <c r="AC59" s="50">
        <f t="shared" si="33"/>
      </c>
      <c r="AD59" s="51">
        <f t="shared" si="34"/>
      </c>
      <c r="AE59" s="36"/>
      <c r="AF59" s="17"/>
      <c r="AG59" s="48">
        <f t="shared" si="35"/>
        <v>0</v>
      </c>
      <c r="AH59" s="48">
        <f t="shared" si="36"/>
        <v>0</v>
      </c>
      <c r="AI59" s="48">
        <f t="shared" si="37"/>
        <v>0</v>
      </c>
      <c r="AJ59" s="48">
        <f t="shared" si="38"/>
        <v>0</v>
      </c>
      <c r="AK59" s="48">
        <f t="shared" si="39"/>
        <v>0</v>
      </c>
      <c r="AL59" s="48">
        <f t="shared" si="40"/>
        <v>0</v>
      </c>
      <c r="AM59" s="48">
        <f t="shared" si="41"/>
        <v>0</v>
      </c>
      <c r="AN59" s="48">
        <f t="shared" si="42"/>
        <v>0</v>
      </c>
      <c r="AO59" s="48">
        <f t="shared" si="43"/>
        <v>0</v>
      </c>
      <c r="AP59" s="48">
        <f t="shared" si="44"/>
        <v>0</v>
      </c>
      <c r="AQ59" s="41">
        <f t="shared" si="45"/>
        <v>0</v>
      </c>
      <c r="AR59" s="41">
        <f t="shared" si="46"/>
        <v>10</v>
      </c>
      <c r="AS59" s="48">
        <f t="shared" si="47"/>
        <v>0</v>
      </c>
      <c r="AT59" s="48">
        <f t="shared" si="48"/>
        <v>0</v>
      </c>
      <c r="AU59" s="48">
        <f t="shared" si="49"/>
        <v>0</v>
      </c>
      <c r="AV59" s="48">
        <f t="shared" si="50"/>
        <v>0</v>
      </c>
      <c r="AW59" s="48">
        <f t="shared" si="51"/>
        <v>0</v>
      </c>
      <c r="AX59" s="48">
        <f t="shared" si="52"/>
        <v>0</v>
      </c>
      <c r="AY59" s="48">
        <f t="shared" si="53"/>
        <v>0</v>
      </c>
      <c r="AZ59" s="48">
        <f t="shared" si="54"/>
        <v>0</v>
      </c>
      <c r="BA59" s="48">
        <f t="shared" si="55"/>
        <v>0</v>
      </c>
      <c r="BB59" s="48">
        <f t="shared" si="56"/>
        <v>0</v>
      </c>
      <c r="BC59" s="41">
        <f t="shared" si="57"/>
        <v>0</v>
      </c>
      <c r="BD59" s="44">
        <f t="shared" si="58"/>
        <v>0</v>
      </c>
      <c r="BE59" s="58">
        <f t="shared" si="59"/>
        <v>0</v>
      </c>
      <c r="BF59" s="58"/>
    </row>
    <row r="60" spans="2:58" s="8" customFormat="1" ht="12.75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32"/>
        <v>0</v>
      </c>
      <c r="AB60" s="49">
        <f>IF(AA60=0,0,LOOKUP(AA60,Bodování!$A$2:$A$101,Bodování!$B$2:$B$101))</f>
        <v>0</v>
      </c>
      <c r="AC60" s="50">
        <f t="shared" si="33"/>
      </c>
      <c r="AD60" s="51">
        <f t="shared" si="34"/>
      </c>
      <c r="AE60" s="36"/>
      <c r="AF60" s="17"/>
      <c r="AG60" s="48">
        <f t="shared" si="35"/>
        <v>0</v>
      </c>
      <c r="AH60" s="48">
        <f t="shared" si="36"/>
        <v>0</v>
      </c>
      <c r="AI60" s="48">
        <f t="shared" si="37"/>
        <v>0</v>
      </c>
      <c r="AJ60" s="48">
        <f t="shared" si="38"/>
        <v>0</v>
      </c>
      <c r="AK60" s="48">
        <f t="shared" si="39"/>
        <v>0</v>
      </c>
      <c r="AL60" s="48">
        <f t="shared" si="40"/>
        <v>0</v>
      </c>
      <c r="AM60" s="48">
        <f t="shared" si="41"/>
        <v>0</v>
      </c>
      <c r="AN60" s="48">
        <f t="shared" si="42"/>
        <v>0</v>
      </c>
      <c r="AO60" s="48">
        <f t="shared" si="43"/>
        <v>0</v>
      </c>
      <c r="AP60" s="48">
        <f t="shared" si="44"/>
        <v>0</v>
      </c>
      <c r="AQ60" s="41">
        <f t="shared" si="45"/>
        <v>0</v>
      </c>
      <c r="AR60" s="41">
        <f t="shared" si="46"/>
        <v>10</v>
      </c>
      <c r="AS60" s="48">
        <f t="shared" si="47"/>
        <v>0</v>
      </c>
      <c r="AT60" s="48">
        <f t="shared" si="48"/>
        <v>0</v>
      </c>
      <c r="AU60" s="48">
        <f t="shared" si="49"/>
        <v>0</v>
      </c>
      <c r="AV60" s="48">
        <f t="shared" si="50"/>
        <v>0</v>
      </c>
      <c r="AW60" s="48">
        <f t="shared" si="51"/>
        <v>0</v>
      </c>
      <c r="AX60" s="48">
        <f t="shared" si="52"/>
        <v>0</v>
      </c>
      <c r="AY60" s="48">
        <f t="shared" si="53"/>
        <v>0</v>
      </c>
      <c r="AZ60" s="48">
        <f t="shared" si="54"/>
        <v>0</v>
      </c>
      <c r="BA60" s="48">
        <f t="shared" si="55"/>
        <v>0</v>
      </c>
      <c r="BB60" s="48">
        <f t="shared" si="56"/>
        <v>0</v>
      </c>
      <c r="BC60" s="41">
        <f t="shared" si="57"/>
        <v>0</v>
      </c>
      <c r="BD60" s="44">
        <f t="shared" si="58"/>
        <v>0</v>
      </c>
      <c r="BE60" s="58">
        <f t="shared" si="5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  <mergeCell ref="U9:V9"/>
    <mergeCell ref="W9:X9"/>
    <mergeCell ref="B9:B10"/>
    <mergeCell ref="C9:C10"/>
    <mergeCell ref="D9:D10"/>
    <mergeCell ref="E9:F9"/>
    <mergeCell ref="G9:H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0" r:id="rId2"/>
  <headerFooter alignWithMargins="0">
    <oddHeader>&amp;L&amp;D &amp;T&amp;C&amp;"Arial CE,Tučné"&amp;18VÝSLEDKOVÁ  LISTINA&amp;14
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MiKy - Pravidla</dc:title>
  <dc:subject/>
  <dc:creator>Acid</dc:creator>
  <cp:keywords/>
  <dc:description/>
  <cp:lastModifiedBy>a</cp:lastModifiedBy>
  <cp:lastPrinted>2015-03-08T14:17:15Z</cp:lastPrinted>
  <dcterms:created xsi:type="dcterms:W3CDTF">2002-12-15T10:28:39Z</dcterms:created>
  <dcterms:modified xsi:type="dcterms:W3CDTF">2015-03-08T14:18:05Z</dcterms:modified>
  <cp:category/>
  <cp:version/>
  <cp:contentType/>
  <cp:contentStatus/>
</cp:coreProperties>
</file>